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sedelovai\OneDrive - OHLA ŽS, a.s\Plocha\Holice\"/>
    </mc:Choice>
  </mc:AlternateContent>
  <bookViews>
    <workbookView xWindow="0" yWindow="0" windowWidth="0" windowHeight="0"/>
  </bookViews>
  <sheets>
    <sheet name="Rekapitulace stavby" sheetId="1" r:id="rId1"/>
    <sheet name="2 - 2.etapa zateplení, o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'2 - 2.etapa zateplení, ok...'!$C$138:$K$567</definedName>
    <definedName name="_xlnm.Print_Area" localSheetId="1">'2 - 2.etapa zateplení, ok...'!$C$4:$J$76,'2 - 2.etapa zateplení, ok...'!$C$82:$J$120,'2 - 2.etapa zateplení, ok...'!$C$126:$K$567</definedName>
    <definedName name="_xlnm.Print_Titles" localSheetId="1">'2 - 2.etapa zateplení, ok...'!$138:$138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66"/>
  <c r="BH566"/>
  <c r="BG566"/>
  <c r="BF566"/>
  <c r="T566"/>
  <c r="T565"/>
  <c r="R566"/>
  <c r="R565"/>
  <c r="P566"/>
  <c r="P565"/>
  <c r="BI563"/>
  <c r="BH563"/>
  <c r="BG563"/>
  <c r="BF563"/>
  <c r="T563"/>
  <c r="T562"/>
  <c r="T561"/>
  <c r="R563"/>
  <c r="R562"/>
  <c r="R561"/>
  <c r="P563"/>
  <c r="P562"/>
  <c r="P561"/>
  <c r="BI559"/>
  <c r="BH559"/>
  <c r="BG559"/>
  <c r="BF559"/>
  <c r="T559"/>
  <c r="R559"/>
  <c r="P559"/>
  <c r="BI557"/>
  <c r="BH557"/>
  <c r="BG557"/>
  <c r="BF557"/>
  <c r="T557"/>
  <c r="R557"/>
  <c r="P557"/>
  <c r="BI554"/>
  <c r="BH554"/>
  <c r="BG554"/>
  <c r="BF554"/>
  <c r="T554"/>
  <c r="R554"/>
  <c r="P554"/>
  <c r="BI552"/>
  <c r="BH552"/>
  <c r="BG552"/>
  <c r="BF552"/>
  <c r="T552"/>
  <c r="R552"/>
  <c r="P552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3"/>
  <c r="BH533"/>
  <c r="BG533"/>
  <c r="BF533"/>
  <c r="T533"/>
  <c r="R533"/>
  <c r="P533"/>
  <c r="BI521"/>
  <c r="BH521"/>
  <c r="BG521"/>
  <c r="BF521"/>
  <c r="T521"/>
  <c r="R521"/>
  <c r="P521"/>
  <c r="BI518"/>
  <c r="BH518"/>
  <c r="BG518"/>
  <c r="BF518"/>
  <c r="T518"/>
  <c r="R518"/>
  <c r="P518"/>
  <c r="BI504"/>
  <c r="BH504"/>
  <c r="BG504"/>
  <c r="BF504"/>
  <c r="T504"/>
  <c r="R504"/>
  <c r="P504"/>
  <c r="BI495"/>
  <c r="BH495"/>
  <c r="BG495"/>
  <c r="BF495"/>
  <c r="T495"/>
  <c r="R495"/>
  <c r="P495"/>
  <c r="BI488"/>
  <c r="BH488"/>
  <c r="BG488"/>
  <c r="BF488"/>
  <c r="T488"/>
  <c r="R488"/>
  <c r="P488"/>
  <c r="BI485"/>
  <c r="BH485"/>
  <c r="BG485"/>
  <c r="BF485"/>
  <c r="T485"/>
  <c r="R485"/>
  <c r="P485"/>
  <c r="BI484"/>
  <c r="BH484"/>
  <c r="BG484"/>
  <c r="BF484"/>
  <c r="T484"/>
  <c r="R484"/>
  <c r="P484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4"/>
  <c r="BH434"/>
  <c r="BG434"/>
  <c r="BF434"/>
  <c r="T434"/>
  <c r="R434"/>
  <c r="P434"/>
  <c r="BI428"/>
  <c r="BH428"/>
  <c r="BG428"/>
  <c r="BF428"/>
  <c r="T428"/>
  <c r="R428"/>
  <c r="P428"/>
  <c r="BI425"/>
  <c r="BH425"/>
  <c r="BG425"/>
  <c r="BF425"/>
  <c r="T425"/>
  <c r="R425"/>
  <c r="P425"/>
  <c r="BI416"/>
  <c r="BH416"/>
  <c r="BG416"/>
  <c r="BF416"/>
  <c r="T416"/>
  <c r="R416"/>
  <c r="P416"/>
  <c r="BI414"/>
  <c r="BH414"/>
  <c r="BG414"/>
  <c r="BF414"/>
  <c r="T414"/>
  <c r="R414"/>
  <c r="P414"/>
  <c r="BI405"/>
  <c r="BH405"/>
  <c r="BG405"/>
  <c r="BF405"/>
  <c r="T405"/>
  <c r="R405"/>
  <c r="P405"/>
  <c r="BI401"/>
  <c r="BH401"/>
  <c r="BG401"/>
  <c r="BF401"/>
  <c r="T401"/>
  <c r="R401"/>
  <c r="P401"/>
  <c r="BI396"/>
  <c r="BH396"/>
  <c r="BG396"/>
  <c r="BF396"/>
  <c r="T396"/>
  <c r="R396"/>
  <c r="P396"/>
  <c r="BI392"/>
  <c r="BH392"/>
  <c r="BG392"/>
  <c r="BF392"/>
  <c r="T392"/>
  <c r="R392"/>
  <c r="P392"/>
  <c r="BI390"/>
  <c r="BH390"/>
  <c r="BG390"/>
  <c r="BF390"/>
  <c r="T390"/>
  <c r="R390"/>
  <c r="P390"/>
  <c r="BI386"/>
  <c r="BH386"/>
  <c r="BG386"/>
  <c r="BF386"/>
  <c r="T386"/>
  <c r="R386"/>
  <c r="P386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68"/>
  <c r="BH368"/>
  <c r="BG368"/>
  <c r="BF368"/>
  <c r="T368"/>
  <c r="R368"/>
  <c r="P368"/>
  <c r="BI364"/>
  <c r="BH364"/>
  <c r="BG364"/>
  <c r="BF364"/>
  <c r="T364"/>
  <c r="T363"/>
  <c r="R364"/>
  <c r="R363"/>
  <c r="P364"/>
  <c r="P363"/>
  <c r="BI361"/>
  <c r="BH361"/>
  <c r="BG361"/>
  <c r="BF361"/>
  <c r="T361"/>
  <c r="R361"/>
  <c r="P361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7"/>
  <c r="BH317"/>
  <c r="BG317"/>
  <c r="BF317"/>
  <c r="T317"/>
  <c r="R317"/>
  <c r="P317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1"/>
  <c r="BH271"/>
  <c r="BG271"/>
  <c r="BF271"/>
  <c r="T271"/>
  <c r="R271"/>
  <c r="P271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26"/>
  <c r="BH226"/>
  <c r="BG226"/>
  <c r="BF226"/>
  <c r="T226"/>
  <c r="R226"/>
  <c r="P226"/>
  <c r="BI224"/>
  <c r="BH224"/>
  <c r="BG224"/>
  <c r="BF224"/>
  <c r="T224"/>
  <c r="R224"/>
  <c r="P224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F133"/>
  <c r="E131"/>
  <c r="F89"/>
  <c r="E87"/>
  <c r="J24"/>
  <c r="E24"/>
  <c r="J136"/>
  <c r="J23"/>
  <c r="J21"/>
  <c r="E21"/>
  <c r="J135"/>
  <c r="J20"/>
  <c r="J18"/>
  <c r="E18"/>
  <c r="F136"/>
  <c r="J17"/>
  <c r="J15"/>
  <c r="E15"/>
  <c r="F135"/>
  <c r="J14"/>
  <c r="J12"/>
  <c r="J133"/>
  <c r="E7"/>
  <c r="E129"/>
  <c i="1" r="L90"/>
  <c r="AM90"/>
  <c r="AM89"/>
  <c r="L89"/>
  <c r="AM87"/>
  <c r="L87"/>
  <c r="L85"/>
  <c r="L84"/>
  <c i="2" r="BK566"/>
  <c r="J566"/>
  <c r="BK563"/>
  <c r="J563"/>
  <c r="BK559"/>
  <c r="J559"/>
  <c r="BK557"/>
  <c r="J557"/>
  <c r="J554"/>
  <c r="BK552"/>
  <c r="BK549"/>
  <c r="J549"/>
  <c r="J547"/>
  <c r="J545"/>
  <c r="J540"/>
  <c r="J536"/>
  <c r="J533"/>
  <c r="BK495"/>
  <c r="BK484"/>
  <c r="J464"/>
  <c r="J437"/>
  <c r="BK416"/>
  <c r="J401"/>
  <c r="J386"/>
  <c r="BK368"/>
  <c r="BK352"/>
  <c r="BK333"/>
  <c r="J317"/>
  <c r="J297"/>
  <c r="BK286"/>
  <c r="BK253"/>
  <c r="J226"/>
  <c r="J158"/>
  <c r="BK142"/>
  <c r="J34"/>
  <c r="J538"/>
  <c r="BK518"/>
  <c r="J495"/>
  <c r="J485"/>
  <c r="J475"/>
  <c r="BK460"/>
  <c r="BK437"/>
  <c r="BK425"/>
  <c r="BK401"/>
  <c r="BK390"/>
  <c r="J379"/>
  <c r="BK356"/>
  <c r="BK347"/>
  <c r="J328"/>
  <c r="J310"/>
  <c r="BK295"/>
  <c r="J282"/>
  <c r="BK248"/>
  <c r="BK224"/>
  <c r="J153"/>
  <c r="J521"/>
  <c r="BK485"/>
  <c r="BK464"/>
  <c r="BK442"/>
  <c r="J425"/>
  <c r="J396"/>
  <c r="BK385"/>
  <c r="BK364"/>
  <c r="J356"/>
  <c r="BK343"/>
  <c r="BK324"/>
  <c r="BK310"/>
  <c r="BK290"/>
  <c r="J277"/>
  <c r="BK245"/>
  <c r="J169"/>
  <c r="J151"/>
  <c r="F35"/>
  <c r="J471"/>
  <c r="J442"/>
  <c r="BK414"/>
  <c r="J392"/>
  <c r="BK379"/>
  <c r="BK361"/>
  <c r="J349"/>
  <c r="J338"/>
  <c r="BK319"/>
  <c r="BK305"/>
  <c r="J293"/>
  <c r="BK277"/>
  <c r="J246"/>
  <c r="J224"/>
  <c r="BK153"/>
  <c r="J142"/>
  <c r="F37"/>
  <c r="J504"/>
  <c r="BK479"/>
  <c r="J468"/>
  <c r="BK434"/>
  <c r="J416"/>
  <c r="BK396"/>
  <c r="J385"/>
  <c r="J376"/>
  <c r="BK349"/>
  <c r="J343"/>
  <c r="J324"/>
  <c r="J312"/>
  <c r="BK297"/>
  <c r="J286"/>
  <c r="J253"/>
  <c r="BK226"/>
  <c r="J162"/>
  <c r="J144"/>
  <c r="F34"/>
  <c r="BK538"/>
  <c r="BK521"/>
  <c r="BK488"/>
  <c r="BK475"/>
  <c r="J460"/>
  <c r="J434"/>
  <c r="J414"/>
  <c r="J390"/>
  <c r="J382"/>
  <c r="J364"/>
  <c r="J354"/>
  <c r="BK338"/>
  <c r="J319"/>
  <c r="BK307"/>
  <c r="J295"/>
  <c r="BK282"/>
  <c r="J248"/>
  <c r="BK169"/>
  <c r="BK151"/>
  <c r="BK504"/>
  <c r="J484"/>
  <c r="BK471"/>
  <c r="J447"/>
  <c r="J428"/>
  <c r="J405"/>
  <c r="BK386"/>
  <c r="BK376"/>
  <c r="J361"/>
  <c r="J352"/>
  <c r="J333"/>
  <c r="BK312"/>
  <c r="J305"/>
  <c r="J290"/>
  <c r="BK271"/>
  <c r="BK246"/>
  <c r="BK162"/>
  <c r="BK144"/>
  <c r="F36"/>
  <c r="BK554"/>
  <c r="J552"/>
  <c r="BK547"/>
  <c r="BK545"/>
  <c r="BK540"/>
  <c r="BK536"/>
  <c r="BK533"/>
  <c r="J518"/>
  <c r="J488"/>
  <c r="J479"/>
  <c r="BK468"/>
  <c r="BK447"/>
  <c r="BK428"/>
  <c r="BK405"/>
  <c r="BK392"/>
  <c r="BK382"/>
  <c r="J368"/>
  <c r="BK354"/>
  <c r="J347"/>
  <c r="BK328"/>
  <c r="BK317"/>
  <c r="J307"/>
  <c r="BK293"/>
  <c r="J271"/>
  <c r="J245"/>
  <c r="BK158"/>
  <c i="1" r="AS94"/>
  <c i="2" l="1" r="R150"/>
  <c r="R140"/>
  <c r="R309"/>
  <c r="BK367"/>
  <c r="BK384"/>
  <c r="J384"/>
  <c r="J108"/>
  <c r="BK436"/>
  <c r="J436"/>
  <c r="J111"/>
  <c r="T487"/>
  <c r="BK556"/>
  <c r="J556"/>
  <c r="J116"/>
  <c r="T150"/>
  <c r="T140"/>
  <c r="T309"/>
  <c r="BK391"/>
  <c r="J391"/>
  <c r="J109"/>
  <c r="T436"/>
  <c r="BK487"/>
  <c r="J487"/>
  <c r="J113"/>
  <c r="BK551"/>
  <c r="J551"/>
  <c r="J115"/>
  <c r="BK150"/>
  <c r="J150"/>
  <c r="J100"/>
  <c r="BK296"/>
  <c r="J296"/>
  <c r="J102"/>
  <c r="BK351"/>
  <c r="J351"/>
  <c r="J104"/>
  <c r="P391"/>
  <c r="R427"/>
  <c r="T470"/>
  <c r="T535"/>
  <c r="T556"/>
  <c r="T161"/>
  <c r="R296"/>
  <c r="R351"/>
  <c r="T367"/>
  <c r="R384"/>
  <c r="BK427"/>
  <c r="J427"/>
  <c r="J110"/>
  <c r="R487"/>
  <c r="T551"/>
  <c r="R161"/>
  <c r="T296"/>
  <c r="T351"/>
  <c r="P367"/>
  <c r="T384"/>
  <c r="P436"/>
  <c r="R470"/>
  <c r="P535"/>
  <c r="R556"/>
  <c r="P150"/>
  <c r="P140"/>
  <c r="BK309"/>
  <c r="J309"/>
  <c r="J103"/>
  <c r="R391"/>
  <c r="T427"/>
  <c r="BK470"/>
  <c r="J470"/>
  <c r="J112"/>
  <c r="R535"/>
  <c r="P556"/>
  <c r="BK161"/>
  <c r="J161"/>
  <c r="J101"/>
  <c r="P309"/>
  <c r="T391"/>
  <c r="P427"/>
  <c r="P487"/>
  <c r="P551"/>
  <c r="P161"/>
  <c r="P296"/>
  <c r="P351"/>
  <c r="R367"/>
  <c r="P384"/>
  <c r="R436"/>
  <c r="P470"/>
  <c r="BK535"/>
  <c r="J535"/>
  <c r="J114"/>
  <c r="R551"/>
  <c r="BK143"/>
  <c r="J143"/>
  <c r="J99"/>
  <c r="BK562"/>
  <c r="BK141"/>
  <c r="J141"/>
  <c r="J98"/>
  <c r="BK565"/>
  <c r="J565"/>
  <c r="J119"/>
  <c r="BK363"/>
  <c r="J363"/>
  <c r="J105"/>
  <c i="1" r="BA95"/>
  <c r="AW95"/>
  <c r="BB95"/>
  <c i="2" r="E85"/>
  <c r="J89"/>
  <c r="F91"/>
  <c r="J91"/>
  <c r="F92"/>
  <c r="J92"/>
  <c r="BE142"/>
  <c r="BE144"/>
  <c r="BE151"/>
  <c r="BE153"/>
  <c r="BE158"/>
  <c r="BE162"/>
  <c r="BE169"/>
  <c r="BE224"/>
  <c r="BE226"/>
  <c r="BE245"/>
  <c r="BE246"/>
  <c r="BE248"/>
  <c r="BE253"/>
  <c r="BE271"/>
  <c r="BE277"/>
  <c r="BE282"/>
  <c r="BE286"/>
  <c r="BE290"/>
  <c r="BE293"/>
  <c r="BE295"/>
  <c r="BE297"/>
  <c r="BE305"/>
  <c r="BE307"/>
  <c r="BE310"/>
  <c r="BE312"/>
  <c r="BE317"/>
  <c r="BE319"/>
  <c r="BE324"/>
  <c r="BE328"/>
  <c r="BE333"/>
  <c r="BE338"/>
  <c r="BE343"/>
  <c r="BE347"/>
  <c r="BE349"/>
  <c r="BE352"/>
  <c r="BE354"/>
  <c r="BE356"/>
  <c r="BE361"/>
  <c r="BE364"/>
  <c r="BE368"/>
  <c r="BE376"/>
  <c r="BE379"/>
  <c r="BE382"/>
  <c r="BE385"/>
  <c r="BE386"/>
  <c r="BE390"/>
  <c r="BE392"/>
  <c r="BE396"/>
  <c r="BE401"/>
  <c r="BE405"/>
  <c r="BE414"/>
  <c r="BE416"/>
  <c r="BE425"/>
  <c r="BE428"/>
  <c r="BE434"/>
  <c r="BE437"/>
  <c r="BE442"/>
  <c r="BE447"/>
  <c r="BE460"/>
  <c r="BE464"/>
  <c r="BE468"/>
  <c r="BE471"/>
  <c r="BE475"/>
  <c r="BE479"/>
  <c r="BE484"/>
  <c r="BE485"/>
  <c r="BE488"/>
  <c r="BE495"/>
  <c r="BE504"/>
  <c r="BE518"/>
  <c r="BE521"/>
  <c r="BE533"/>
  <c r="BE536"/>
  <c r="BE538"/>
  <c r="BE540"/>
  <c r="BE545"/>
  <c r="BE547"/>
  <c r="BE549"/>
  <c r="BE552"/>
  <c r="BE554"/>
  <c r="BE557"/>
  <c r="BE559"/>
  <c r="BE563"/>
  <c r="BE566"/>
  <c i="1" r="BC95"/>
  <c r="BD95"/>
  <c r="BD94"/>
  <c r="W33"/>
  <c r="BC94"/>
  <c r="W32"/>
  <c r="BA94"/>
  <c r="W30"/>
  <c r="BB94"/>
  <c r="W31"/>
  <c i="2" l="1" r="T366"/>
  <c r="T139"/>
  <c r="P366"/>
  <c r="P139"/>
  <c i="1" r="AU95"/>
  <c i="2" r="BK366"/>
  <c r="J366"/>
  <c r="J106"/>
  <c r="BK561"/>
  <c r="J561"/>
  <c r="J117"/>
  <c r="R366"/>
  <c r="R139"/>
  <c r="BK140"/>
  <c r="J140"/>
  <c r="J97"/>
  <c r="J367"/>
  <c r="J107"/>
  <c r="J562"/>
  <c r="J118"/>
  <c r="F33"/>
  <c i="1" r="AZ95"/>
  <c r="AZ94"/>
  <c r="W29"/>
  <c r="AY94"/>
  <c i="2" r="J33"/>
  <c i="1" r="AV95"/>
  <c r="AT95"/>
  <c r="AW94"/>
  <c r="AK30"/>
  <c r="AX94"/>
  <c r="AU94"/>
  <c i="2" l="1" r="BK139"/>
  <c r="J139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<sst xmlns="http://schemas.openxmlformats.org/spreadsheetml/2006/main">
  <si>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</si>
  <si>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</si>
  <si>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</si>
  <si>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</si>
  <si>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{8a156378-950b-4316-baa5-eb7c9bd49545}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</si>
  <si>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</si>
  <si>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</si>
  <si>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</si>
  <si>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</si>
  <si>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</si>
  <si>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</si>
  <si>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</si>
  <si>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</si>
  <si>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</si>
  <si>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</si>
  <si>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</si>
  <si>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</si>
  <si>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2022-A2 - HOLICE C.P.673 RUZICKOVA ULICE -  STAVEBNI UPRAVY</t>
  </si>
  <si>
    <t>KSO:</t>
  </si>
  <si>
    <t>CC-CZ:</t>
  </si>
  <si>
    <t>Místo:</t>
  </si>
  <si>
    <t xml:space="preserve"> </t>
  </si>
  <si>
    <t>Datum:</t>
  </si>
  <si>
    <t>21. 12. 2023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</si>
  <si>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</si>
  <si>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</si>
  <si>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</si>
  <si>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</si>
  <si>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</si>
  <si>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</si>
  <si>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</si>
  <si>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</si>
  <si>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</si>
  <si>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</si>
  <si>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</si>
  <si>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</si>
  <si>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</si>
  <si>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</si>
  <si>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</si>
  <si>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</si>
  <si>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</si>
  <si>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</si>
  <si>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</si>
  <si>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</si>
  <si>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</si>
  <si>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</si>
  <si>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</si>
  <si>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</si>
  <si>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</si>
  <si>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</si>
  <si>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</si>
  <si>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</si>
  <si>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</si>
  <si>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</si>
  <si>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</si>
  <si>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</si>
  <si>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</si>
  <si>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</si>
  <si>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</si>
  <si>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</si>
  <si>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</si>
  <si>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</si>
  <si>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</si>
  <si>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</si>
  <si>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</si>
  <si>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</si>
  <si>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</si>
  <si>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</si>
  <si>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</si>
  <si>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</si>
  <si>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</si>
  <si>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</si>
  <si>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</si>
  <si>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</si>
  <si>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</si>
  <si>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</si>
  <si>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</si>
  <si>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2</t>
  </si>
  <si>
    <t>2.etapa zateplení, ok...</t>
  </si>
  <si>
    <t>STA</t>
  </si>
  <si>
    <t>1</t>
  </si>
  <si>
    <t>{9292821b-0675-43c4-8fc4-8a241fd945fc}</t>
  </si>
  <si>
    <t>KRYCÍ LIST SOUPISU PRACÍ</t>
  </si>
  <si>
    <t>Objekt:</t>
  </si>
  <si>
    <t>2 - 2.etapa zateplení, ok...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</si>
  <si>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</si>
  <si>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</si>
  <si>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</si>
  <si>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</si>
  <si>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</si>
  <si>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</si>
  <si>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</si>
  <si>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</si>
  <si>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</si>
  <si>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</si>
  <si>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763.1 - Protipožární stavební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</si>
  <si>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</si>
  <si>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</si>
  <si>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</si>
  <si>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</si>
  <si>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</si>
  <si>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</si>
  <si>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</si>
  <si>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</si>
  <si>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</si>
  <si>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</si>
  <si>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</si>
  <si>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</si>
  <si>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</si>
  <si>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</si>
  <si>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</si>
  <si>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</si>
  <si>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</si>
  <si>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</si>
  <si>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</si>
  <si>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</si>
  <si>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</si>
  <si>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</si>
  <si>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</si>
  <si>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</si>
  <si>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</si>
  <si>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</si>
  <si>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</si>
  <si>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</si>
  <si>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</si>
  <si>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</si>
  <si>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</si>
  <si>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</si>
  <si>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</si>
  <si>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</si>
  <si>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</si>
  <si>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11310602R</t>
  </si>
  <si>
    <t>Rozebrání dlažeb - okapový chodník</t>
  </si>
  <si>
    <t>m2</t>
  </si>
  <si>
    <t>4</t>
  </si>
  <si>
    <t>3</t>
  </si>
  <si>
    <t>Svislé a kompletní konstrukce</t>
  </si>
  <si>
    <t>331231115</t>
  </si>
  <si>
    <t>Zdivo pilířů z cihel dl 290 mm pevnosti P 7,5 až 15 na SMS 5 MPa</t>
  </si>
  <si>
    <t>m3</t>
  </si>
  <si>
    <t>CS ÚRS 2022 02</t>
  </si>
  <si>
    <t>Online PSC</t>
  </si>
  <si>
    <t>https://podminky.urs.cz/item/CS_URS_2022_02/331231115</t>
  </si>
  <si>
    <t>VV</t>
  </si>
  <si>
    <t>1.PP</t>
  </si>
  <si>
    <t>podezdění vodoměrné soustavy</t>
  </si>
  <si>
    <t>0,50*0,30*0,60*2</t>
  </si>
  <si>
    <t>Součet</t>
  </si>
  <si>
    <t>Vodorovné konstrukce</t>
  </si>
  <si>
    <t>413232221</t>
  </si>
  <si>
    <t>Zazdívka zhlaví válcovaných nosníků v přes 150 do 300 mm</t>
  </si>
  <si>
    <t>kus</t>
  </si>
  <si>
    <t>6</t>
  </si>
  <si>
    <t>https://podminky.urs.cz/item/CS_URS_2022_02/413232221</t>
  </si>
  <si>
    <t>413941125</t>
  </si>
  <si>
    <t>Osazování ocelových válcovaných nosníků stropů I, IE, U, UE nebo L č. 24 a výše nebo výšky přes 220 mm</t>
  </si>
  <si>
    <t>t</t>
  </si>
  <si>
    <t>8</t>
  </si>
  <si>
    <t>https://podminky.urs.cz/item/CS_URS_2022_02/413941125</t>
  </si>
  <si>
    <t>podlah 2.NP</t>
  </si>
  <si>
    <t>5843,00*0,001</t>
  </si>
  <si>
    <t>5</t>
  </si>
  <si>
    <t>M</t>
  </si>
  <si>
    <t>13010726</t>
  </si>
  <si>
    <t>ocel profilová jakost S235JR (11 375) průřez I (IPN) 240</t>
  </si>
  <si>
    <t>10</t>
  </si>
  <si>
    <t>5,843*1,08</t>
  </si>
  <si>
    <t>Úpravy povrchů, podlahy a osazování výplní</t>
  </si>
  <si>
    <t>611315413</t>
  </si>
  <si>
    <t>Oprava vnitřní vápenné hladké omítky stropů v rozsahu plochy přes 30 do 50 %</t>
  </si>
  <si>
    <t>CS ÚRS 2023 02</t>
  </si>
  <si>
    <t>-1995672919</t>
  </si>
  <si>
    <t>https://podminky.urs.cz/item/CS_URS_2023_02/611315413</t>
  </si>
  <si>
    <t>1.np stropy bez podhledu</t>
  </si>
  <si>
    <t>5,00+45,90+19,30+10,40+4,70+7,20+5,10+22,10</t>
  </si>
  <si>
    <t>2.np stropy bez podhledu</t>
  </si>
  <si>
    <t>22,10+45,90+3,90+6,20+6,70+8,20</t>
  </si>
  <si>
    <t>7</t>
  </si>
  <si>
    <t>612315413</t>
  </si>
  <si>
    <t>Oprava vnitřní vápenné hladké omítky stěn v rozsahu plochy přes 30 do 50 %</t>
  </si>
  <si>
    <t>-419394716</t>
  </si>
  <si>
    <t>https://podminky.urs.cz/item/CS_URS_2023_02/612315413</t>
  </si>
  <si>
    <t>1.pp</t>
  </si>
  <si>
    <t>25,00</t>
  </si>
  <si>
    <t>1.np</t>
  </si>
  <si>
    <t>m.č.1.01</t>
  </si>
  <si>
    <t>(4,90+4,10)*2*3,07</t>
  </si>
  <si>
    <t>m.č.1,02</t>
  </si>
  <si>
    <t>(12,53+5,86)*2*3,40</t>
  </si>
  <si>
    <t>2,20*3*3,40</t>
  </si>
  <si>
    <t>-5,50</t>
  </si>
  <si>
    <t>m.č.1.03</t>
  </si>
  <si>
    <t>(10,00+6,25)*2*3,40</t>
  </si>
  <si>
    <t>-2,44*2,10*8</t>
  </si>
  <si>
    <t>m.č.1.04</t>
  </si>
  <si>
    <t>(6,00+2,96)*2*3,40</t>
  </si>
  <si>
    <t>0,80*2*3,40</t>
  </si>
  <si>
    <t>m.č.1.05</t>
  </si>
  <si>
    <t>(10,24+6,00)*2*3,40</t>
  </si>
  <si>
    <t>m.č.1.06</t>
  </si>
  <si>
    <t>(6,00+4,00)*2*3,40</t>
  </si>
  <si>
    <t>m.č.1.07</t>
  </si>
  <si>
    <t>(3,50+2,70)*2*3,40</t>
  </si>
  <si>
    <t>m.č.1.08, 1.09</t>
  </si>
  <si>
    <t>(5,95+1,90)*2*3,40</t>
  </si>
  <si>
    <t>1,90*3,40*4</t>
  </si>
  <si>
    <t>1,05*2*3,40</t>
  </si>
  <si>
    <t>m.č.1.10</t>
  </si>
  <si>
    <t>(3,40+2,96)*2*3,40</t>
  </si>
  <si>
    <t>m.č.1.11</t>
  </si>
  <si>
    <t>(1,45+4,90)*2*3,40</t>
  </si>
  <si>
    <t>Mezisoučet</t>
  </si>
  <si>
    <t>2.np</t>
  </si>
  <si>
    <t>m.č.2.01</t>
  </si>
  <si>
    <t>(5,70*2+3,40)*2,86</t>
  </si>
  <si>
    <t>m.č.2.02</t>
  </si>
  <si>
    <t>(11,05+3,50)*2*2,86</t>
  </si>
  <si>
    <t>1,05*2,86*4</t>
  </si>
  <si>
    <t>m.č.2.03</t>
  </si>
  <si>
    <t>(6,25+10,00)*2*2,86</t>
  </si>
  <si>
    <t>-2,44*2,10*6</t>
  </si>
  <si>
    <t>m.č.2.04</t>
  </si>
  <si>
    <t>(7,95+6,00)*2*2,86</t>
  </si>
  <si>
    <t>m.č.2.05</t>
  </si>
  <si>
    <t>(6,00+5,25)*2*2,86</t>
  </si>
  <si>
    <t>m.č.2.06</t>
  </si>
  <si>
    <t>(3,00+1,30)*2*2,86</t>
  </si>
  <si>
    <t>m.č.2.07</t>
  </si>
  <si>
    <t>20,00</t>
  </si>
  <si>
    <t>m.č.2.08</t>
  </si>
  <si>
    <t>(3,45+1,95)*2*2,86</t>
  </si>
  <si>
    <t>m.č.2.09</t>
  </si>
  <si>
    <t>(4,18+1,95)*2*2,86</t>
  </si>
  <si>
    <t>622131121</t>
  </si>
  <si>
    <t>Penetrační nátěr vnějších stěn nanášený ručně</t>
  </si>
  <si>
    <t>12</t>
  </si>
  <si>
    <t>https://podminky.urs.cz/item/CS_URS_2022_02/622131121</t>
  </si>
  <si>
    <t>9</t>
  </si>
  <si>
    <t>6222211R</t>
  </si>
  <si>
    <t>Montáž kontaktního zateplení vnějších stěn lepením a mechanickým kotvením desek z minerální vlny s kolmou orientací do zdiva a betonu tl přes 120 do 160 mm vč. montáže a dodávky omítkových profilů soklových, rohových a dilatačních</t>
  </si>
  <si>
    <t>14</t>
  </si>
  <si>
    <t>(26,00+16,10)*2*8,23</t>
  </si>
  <si>
    <t>odp.otvorů</t>
  </si>
  <si>
    <t>-1,74*6,31</t>
  </si>
  <si>
    <t>-2,05*2,97</t>
  </si>
  <si>
    <t>-1,00*2,58</t>
  </si>
  <si>
    <t>-2,05*2,15*5</t>
  </si>
  <si>
    <t>-3,78*2,15</t>
  </si>
  <si>
    <t>-2,57*2,15</t>
  </si>
  <si>
    <t>-2,52*2,15*4</t>
  </si>
  <si>
    <t>-2,44*2,15*2</t>
  </si>
  <si>
    <t>-2,44*1,65*3</t>
  </si>
  <si>
    <t>-2,44*2,15*3*2</t>
  </si>
  <si>
    <t>-3,56*2,15</t>
  </si>
  <si>
    <t>-0,55*1,34*10</t>
  </si>
  <si>
    <t>-1,45*1,34</t>
  </si>
  <si>
    <t xml:space="preserve">-1,15*2,30 </t>
  </si>
  <si>
    <t>-1,50*1,50</t>
  </si>
  <si>
    <t>63151533</t>
  </si>
  <si>
    <t>deska tepelně izolační minerální kontaktních fasád kolmé vlákno λ=0,040-0,041 tl 160mm</t>
  </si>
  <si>
    <t>16</t>
  </si>
  <si>
    <t>11</t>
  </si>
  <si>
    <t>622531012</t>
  </si>
  <si>
    <t>Tenkovrstvá silikonová zrnitá omítka zrnitost 1,5 mm vnějších stěn</t>
  </si>
  <si>
    <t>18</t>
  </si>
  <si>
    <t>https://podminky.urs.cz/item/CS_URS_2022_02/622531012</t>
  </si>
  <si>
    <t>622323111</t>
  </si>
  <si>
    <t>Vápenocementová omítka hladkých vnějších stěn tloušťky do 5 mm nanášená ručně</t>
  </si>
  <si>
    <t>20</t>
  </si>
  <si>
    <t>https://podminky.urs.cz/item/CS_URS_2022_02/622323111</t>
  </si>
  <si>
    <t>1/3 plocha fasády - po osekání zvětralé omítky</t>
  </si>
  <si>
    <t>540,047/3</t>
  </si>
  <si>
    <t>13</t>
  </si>
  <si>
    <t>629991011</t>
  </si>
  <si>
    <t>Zakrytí výplní otvorů a svislých ploch fólií přilepenou lepící páskou</t>
  </si>
  <si>
    <t>22</t>
  </si>
  <si>
    <t>https://podminky.urs.cz/item/CS_URS_2022_02/629991011</t>
  </si>
  <si>
    <t>1,74*6,31</t>
  </si>
  <si>
    <t>2,05*2,97</t>
  </si>
  <si>
    <t>1,00*2,58</t>
  </si>
  <si>
    <t>2,05*2,15*5</t>
  </si>
  <si>
    <t>3,78*2,15</t>
  </si>
  <si>
    <t>2,57*2,15</t>
  </si>
  <si>
    <t>2,52*2,15*4</t>
  </si>
  <si>
    <t>2,44*2,15*2</t>
  </si>
  <si>
    <t>2,44*1,65*3</t>
  </si>
  <si>
    <t>2,44*2,15*3*2</t>
  </si>
  <si>
    <t>3,56*2,15</t>
  </si>
  <si>
    <t>0,55*1,34*10</t>
  </si>
  <si>
    <t>1,45*1,34</t>
  </si>
  <si>
    <t xml:space="preserve">1,15*2,30 </t>
  </si>
  <si>
    <t>1,50*1,50</t>
  </si>
  <si>
    <t>631311116</t>
  </si>
  <si>
    <t>Mazanina tl přes 50 do 80 mm z betonu prostého bez zvýšených nároků na prostředí tř. C 25/30</t>
  </si>
  <si>
    <t>24</t>
  </si>
  <si>
    <t>https://podminky.urs.cz/item/CS_URS_2022_02/631311116</t>
  </si>
  <si>
    <t>1,NP</t>
  </si>
  <si>
    <t>34,40*0,06</t>
  </si>
  <si>
    <t>34,40*0,08</t>
  </si>
  <si>
    <t>632481213</t>
  </si>
  <si>
    <t>Separační vrstva z PE fólie</t>
  </si>
  <si>
    <t>26</t>
  </si>
  <si>
    <t>https://podminky.urs.cz/item/CS_URS_2022_02/632481213</t>
  </si>
  <si>
    <t>m.č.1.06, 1.07</t>
  </si>
  <si>
    <t>34,40</t>
  </si>
  <si>
    <t>63248120R</t>
  </si>
  <si>
    <t>Separační vrstva z PVC fólie</t>
  </si>
  <si>
    <t>28</t>
  </si>
  <si>
    <t>34,40*2</t>
  </si>
  <si>
    <t>17</t>
  </si>
  <si>
    <t>635111115</t>
  </si>
  <si>
    <t>Násyp pod podlahy ze štěrkopísku s udusáním</t>
  </si>
  <si>
    <t>30</t>
  </si>
  <si>
    <t>https://podminky.urs.cz/item/CS_URS_2022_02/635111115</t>
  </si>
  <si>
    <t>(24,00+10,40)*0,30</t>
  </si>
  <si>
    <t>63721112R</t>
  </si>
  <si>
    <t>Okapový chodník z betonových dlaždic tl 60 mm kladených do písku se zalitím spár MC - dlaždice původní, nový podsyp tl.100 mm ze štěrkopísku</t>
  </si>
  <si>
    <t>32</t>
  </si>
  <si>
    <t>50*0,30</t>
  </si>
  <si>
    <t>19</t>
  </si>
  <si>
    <t>642942611</t>
  </si>
  <si>
    <t>Osazování zárubní nebo rámů dveřních kovových do 2,5 m2 na montážní pěnu</t>
  </si>
  <si>
    <t>34</t>
  </si>
  <si>
    <t>https://podminky.urs.cz/item/CS_URS_2022_02/642942611</t>
  </si>
  <si>
    <t>55331480</t>
  </si>
  <si>
    <t>zárubeň jednokřídlá ocelová pro zdění tl stěny 75-100mm rozměru 600/1970, 2100mm</t>
  </si>
  <si>
    <t>36</t>
  </si>
  <si>
    <t>763.1</t>
  </si>
  <si>
    <t>Protipožární stavební práce</t>
  </si>
  <si>
    <t>76313144R</t>
  </si>
  <si>
    <t>Protipožární SDK podhled desky 2xDF 15 bez izolace dvouvrstvá spodní kce profil CD+UD REI do 60 vč.závěsů, dvojnásodného roštu,přichycení, lemování u stěn, zatmelení a povrch.úpravy</t>
  </si>
  <si>
    <t>38</t>
  </si>
  <si>
    <t>1.NP</t>
  </si>
  <si>
    <t>m.č.1.03, 1.04, 1.05, 1.06</t>
  </si>
  <si>
    <t>62,50+19,30+59,60+24,00</t>
  </si>
  <si>
    <t>2.NP</t>
  </si>
  <si>
    <t>m.č.2.03,2.04,2.05, 2.06</t>
  </si>
  <si>
    <t>62,50+47,70+24,80+3,90</t>
  </si>
  <si>
    <t>741374821</t>
  </si>
  <si>
    <t>Demontáž osvětlovacího modulového systému zářivkového dl do 1100 mm se zachováním funkčnosti</t>
  </si>
  <si>
    <t>40</t>
  </si>
  <si>
    <t>https://podminky.urs.cz/item/CS_URS_2022_02/741374821</t>
  </si>
  <si>
    <t>23</t>
  </si>
  <si>
    <t>741371012</t>
  </si>
  <si>
    <t>Montáž svítidlo zářivkové bytové stropní závěsné</t>
  </si>
  <si>
    <t>42</t>
  </si>
  <si>
    <t>https://podminky.urs.cz/item/CS_URS_2022_02/741371012</t>
  </si>
  <si>
    <t>Ostatní konstrukce a práce, bourání</t>
  </si>
  <si>
    <t>952901111</t>
  </si>
  <si>
    <t>Vyčištění budov bytové a občanské výstavby při výšce podlaží do 4 m</t>
  </si>
  <si>
    <t>44</t>
  </si>
  <si>
    <t>https://podminky.urs.cz/item/CS_URS_2022_02/952901111</t>
  </si>
  <si>
    <t>25</t>
  </si>
  <si>
    <t>952902611</t>
  </si>
  <si>
    <t>Čištění budov vysátí prachu z ostatních ploch</t>
  </si>
  <si>
    <t>46</t>
  </si>
  <si>
    <t>https://podminky.urs.cz/item/CS_URS_2022_02/952902611</t>
  </si>
  <si>
    <t>půda, před položením izolace</t>
  </si>
  <si>
    <t>235,00</t>
  </si>
  <si>
    <t>952903008</t>
  </si>
  <si>
    <t>Čištění budov odstranění ptačího nebo netopýřího trusu z těžko přístupných míst</t>
  </si>
  <si>
    <t>48</t>
  </si>
  <si>
    <t>https://podminky.urs.cz/item/CS_URS_2022_02/952903008</t>
  </si>
  <si>
    <t>27</t>
  </si>
  <si>
    <t>962031132</t>
  </si>
  <si>
    <t>Bourání příček z cihel pálených na MVC tl do 100 mm</t>
  </si>
  <si>
    <t>50</t>
  </si>
  <si>
    <t>https://podminky.urs.cz/item/CS_URS_2022_02/962031132</t>
  </si>
  <si>
    <t>2.np, soc.zařízení</t>
  </si>
  <si>
    <t>(2,50+3,70+3,03)*3,23-2,40</t>
  </si>
  <si>
    <t>962081141</t>
  </si>
  <si>
    <t>Bourání příček ze skleněných tvárnic tl do 150 mm</t>
  </si>
  <si>
    <t>52</t>
  </si>
  <si>
    <t>https://podminky.urs.cz/item/CS_URS_2022_02/962081141</t>
  </si>
  <si>
    <t>29</t>
  </si>
  <si>
    <t>965043441</t>
  </si>
  <si>
    <t>Bourání podkladů pod dlažby betonových s potěrem nebo teracem tl do 150 mm pl přes 4 m2</t>
  </si>
  <si>
    <t>54</t>
  </si>
  <si>
    <t>https://podminky.urs.cz/item/CS_URS_2022_02/965043441</t>
  </si>
  <si>
    <t>m.č.1.06 a 1.07</t>
  </si>
  <si>
    <t>(24,00+10,40)*0,15</t>
  </si>
  <si>
    <t>965082933</t>
  </si>
  <si>
    <t>Odstranění násypů pod podlahami tl do 200 mm pl přes 2 m2</t>
  </si>
  <si>
    <t>56</t>
  </si>
  <si>
    <t>https://podminky.urs.cz/item/CS_URS_2022_02/965082933</t>
  </si>
  <si>
    <t>31</t>
  </si>
  <si>
    <t>973031325</t>
  </si>
  <si>
    <t>Vysekání kapes ve zdivu cihelném na MV nebo MVC pl do 0,10 m2 hl do 300 mm</t>
  </si>
  <si>
    <t>58</t>
  </si>
  <si>
    <t>https://podminky.urs.cz/item/CS_URS_2022_02/973031325</t>
  </si>
  <si>
    <t>kapsy pro uložení I 240 ve 2.NP</t>
  </si>
  <si>
    <t>97502121R</t>
  </si>
  <si>
    <t>Podchycení nadzákladového zdiva pod stropem tl zdiva do 450 mm</t>
  </si>
  <si>
    <t>m</t>
  </si>
  <si>
    <t>60</t>
  </si>
  <si>
    <t>podepření schodiště před vybouráním příčky</t>
  </si>
  <si>
    <t>5,00</t>
  </si>
  <si>
    <t>33</t>
  </si>
  <si>
    <t>978015341</t>
  </si>
  <si>
    <t>Otlučení (osekání) vnější vápenné nebo vápenocementové omítky stupně členitosti 1 a 2 v rozsahu přes 20 do 30 %</t>
  </si>
  <si>
    <t>62</t>
  </si>
  <si>
    <t>https://podminky.urs.cz/item/CS_URS_2022_02/978015341</t>
  </si>
  <si>
    <t>979054441</t>
  </si>
  <si>
    <t>Očištění vybouraných z desek nebo dlaždic s původním spárováním z kameniva těženého</t>
  </si>
  <si>
    <t>64</t>
  </si>
  <si>
    <t>https://podminky.urs.cz/item/CS_URS_2022_02/979054441</t>
  </si>
  <si>
    <t>997</t>
  </si>
  <si>
    <t>Přesun sutě</t>
  </si>
  <si>
    <t>35</t>
  </si>
  <si>
    <t>997013501</t>
  </si>
  <si>
    <t>Odvoz suti a vybouraných hmot na skládku nebo meziskládku do 1 km se složením</t>
  </si>
  <si>
    <t>66</t>
  </si>
  <si>
    <t>https://podminky.urs.cz/item/CS_URS_2022_02/997013501</t>
  </si>
  <si>
    <t>997013113</t>
  </si>
  <si>
    <t>Vnitrostaveništní doprava suti a vybouraných hmot pro budovy v přes 9 do 12 m s použitím mechanizace</t>
  </si>
  <si>
    <t>68</t>
  </si>
  <si>
    <t>https://podminky.urs.cz/item/CS_URS_2022_02/997013113</t>
  </si>
  <si>
    <t>37</t>
  </si>
  <si>
    <t>997013509</t>
  </si>
  <si>
    <t>Příplatek k odvozu suti a vybouraných hmot na skládku ZKD 1 km přes 1 km</t>
  </si>
  <si>
    <t>70</t>
  </si>
  <si>
    <t>https://podminky.urs.cz/item/CS_URS_2022_02/997013509</t>
  </si>
  <si>
    <t>celkem 10km</t>
  </si>
  <si>
    <t>37,021*9</t>
  </si>
  <si>
    <t>997013609</t>
  </si>
  <si>
    <t>Poplatek za uložení na skládce (skládkovné) stavebního odpadu ze směsí nebo oddělených frakcí betonu, cihel a keramických výrobků kód odpadu 17 01 07</t>
  </si>
  <si>
    <t>72</t>
  </si>
  <si>
    <t>https://podminky.urs.cz/item/CS_URS_2022_02/997013609</t>
  </si>
  <si>
    <t>998</t>
  </si>
  <si>
    <t>Přesun hmot</t>
  </si>
  <si>
    <t>39</t>
  </si>
  <si>
    <t>998011002</t>
  </si>
  <si>
    <t>Přesun hmot pro budovy zděné v přes 6 do 12 m</t>
  </si>
  <si>
    <t>74</t>
  </si>
  <si>
    <t>https://podminky.urs.cz/item/CS_URS_2022_02/998011002</t>
  </si>
  <si>
    <t>PSV</t>
  </si>
  <si>
    <t>Práce a dodávky PSV</t>
  </si>
  <si>
    <t>713</t>
  </si>
  <si>
    <t>Izolace tepelné</t>
  </si>
  <si>
    <t>713121111</t>
  </si>
  <si>
    <t>Montáž izolace tepelné podlah volně kladenými rohožemi, pásy, dílci, deskami 1 vrstva</t>
  </si>
  <si>
    <t>76</t>
  </si>
  <si>
    <t>https://podminky.urs.cz/item/CS_URS_2022_02/713121111</t>
  </si>
  <si>
    <t>2 vrstvy - půda</t>
  </si>
  <si>
    <t>20,10*10,00*2</t>
  </si>
  <si>
    <t>6,70*5,10*2</t>
  </si>
  <si>
    <t>1.NP , m.č.1.06, 1.07</t>
  </si>
  <si>
    <t>41</t>
  </si>
  <si>
    <t>6315167R</t>
  </si>
  <si>
    <t>Rohož izolační z minerální vlny tl.100mm, třída reakce na oheň A1/A2</t>
  </si>
  <si>
    <t>78</t>
  </si>
  <si>
    <t>470,34*1,02</t>
  </si>
  <si>
    <t>28375005</t>
  </si>
  <si>
    <t>deska EPS 70 pro konstrukce s malým zatížením λ=0,039 tl 60mm</t>
  </si>
  <si>
    <t>80</t>
  </si>
  <si>
    <t>34,40*1,05</t>
  </si>
  <si>
    <t>43</t>
  </si>
  <si>
    <t>998713202</t>
  </si>
  <si>
    <t>Přesun hmot procentní pro izolace tepelné v objektech v přes 6 do 12 m</t>
  </si>
  <si>
    <t>%</t>
  </si>
  <si>
    <t>82</t>
  </si>
  <si>
    <t>https://podminky.urs.cz/item/CS_URS_2022_02/998713202</t>
  </si>
  <si>
    <t>721</t>
  </si>
  <si>
    <t>Zdravotechnika - vnitřní kanalizace</t>
  </si>
  <si>
    <t>72100002R</t>
  </si>
  <si>
    <t xml:space="preserve">Automatický nástěnný vysoušeč rukou vč. rozvodů </t>
  </si>
  <si>
    <t>598039468</t>
  </si>
  <si>
    <t>45</t>
  </si>
  <si>
    <t>72111090R</t>
  </si>
  <si>
    <t>Úpravy kanalizace v 1.PP</t>
  </si>
  <si>
    <t>komplet</t>
  </si>
  <si>
    <t>84</t>
  </si>
  <si>
    <t>viz technická zpráva</t>
  </si>
  <si>
    <t>72121081R</t>
  </si>
  <si>
    <t>Demontáž vpustí</t>
  </si>
  <si>
    <t>86</t>
  </si>
  <si>
    <t>762</t>
  </si>
  <si>
    <t>Konstrukce tesařské</t>
  </si>
  <si>
    <t>47</t>
  </si>
  <si>
    <t>762321901</t>
  </si>
  <si>
    <t>Podepření vazníků fošnami a hranolky průřezové plochy do 100 cm2 - dodávka + montáž</t>
  </si>
  <si>
    <t>88</t>
  </si>
  <si>
    <t>https://podminky.urs.cz/item/CS_URS_2022_02/762321901</t>
  </si>
  <si>
    <t>0,40*40</t>
  </si>
  <si>
    <t>76232291R</t>
  </si>
  <si>
    <t>Pochůzí lávky š.0,50m z fošen tl.50 mm - dodávka+montáž</t>
  </si>
  <si>
    <t>90</t>
  </si>
  <si>
    <t>půda-pochůzí lávky přes vazné trámy</t>
  </si>
  <si>
    <t>cca</t>
  </si>
  <si>
    <t>65,00</t>
  </si>
  <si>
    <t>49</t>
  </si>
  <si>
    <t>76232292R</t>
  </si>
  <si>
    <t>Trámky 100/100 mm - dodávk a montáž</t>
  </si>
  <si>
    <t>92</t>
  </si>
  <si>
    <t>2.NP trámky 100/100 mm mezi ocelovými nosníky I240</t>
  </si>
  <si>
    <t>180,00</t>
  </si>
  <si>
    <t>762511292</t>
  </si>
  <si>
    <t>Podlahové kce podkladové dvouvrstvé z desek OSB tl 2x12 mm broušených na pero a drážku šroubovaných</t>
  </si>
  <si>
    <t>94</t>
  </si>
  <si>
    <t>https://podminky.urs.cz/item/CS_URS_2022_02/762511292</t>
  </si>
  <si>
    <t>1.NP v.č.000-446/D 03</t>
  </si>
  <si>
    <t>m.č. 1.06, 1.07</t>
  </si>
  <si>
    <t>24,00+10,40</t>
  </si>
  <si>
    <t>2.NP v.č.000-446/D 04</t>
  </si>
  <si>
    <t>m.č.2.03,2.04,2.05</t>
  </si>
  <si>
    <t>62,50+47,70+24,80</t>
  </si>
  <si>
    <t>51</t>
  </si>
  <si>
    <t>762595001</t>
  </si>
  <si>
    <t>Spojovací prostředky pro položení dřevěných podlah a zakrytí kanálů</t>
  </si>
  <si>
    <t>96</t>
  </si>
  <si>
    <t>https://podminky.urs.cz/item/CS_URS_2022_02/762595001</t>
  </si>
  <si>
    <t>762816811</t>
  </si>
  <si>
    <t>Demontáž záklopů stropů k dalšímu použití z hoblovaných prken tl do 32 mm</t>
  </si>
  <si>
    <t>98</t>
  </si>
  <si>
    <t>https://podminky.urs.cz/item/CS_URS_2022_02/762816811</t>
  </si>
  <si>
    <t>53</t>
  </si>
  <si>
    <t>998762202</t>
  </si>
  <si>
    <t>Přesun hmot procentní pro kce tesařské v objektech v přes 6 do 12 m</t>
  </si>
  <si>
    <t>100</t>
  </si>
  <si>
    <t>https://podminky.urs.cz/item/CS_URS_2022_02/998762202</t>
  </si>
  <si>
    <t>763</t>
  </si>
  <si>
    <t>Konstrukce suché výstavby</t>
  </si>
  <si>
    <t>763111313</t>
  </si>
  <si>
    <t>SDK příčka tl 100 mm profil CW+UW 75 desky 1xA 12,5 bez izolace do EI 30</t>
  </si>
  <si>
    <t>102</t>
  </si>
  <si>
    <t>https://podminky.urs.cz/item/CS_URS_2022_02/763111313</t>
  </si>
  <si>
    <t>2.NP soc. zařízení, schodiště</t>
  </si>
  <si>
    <t>55</t>
  </si>
  <si>
    <t>998763402</t>
  </si>
  <si>
    <t>Přesun hmot procentní pro sádrokartonové konstrukce v objektech v přes 6 do 12 m</t>
  </si>
  <si>
    <t>104</t>
  </si>
  <si>
    <t>https://podminky.urs.cz/item/CS_URS_2022_02/998763402</t>
  </si>
  <si>
    <t>764</t>
  </si>
  <si>
    <t>Konstrukce klempířské</t>
  </si>
  <si>
    <t>764244408</t>
  </si>
  <si>
    <t>Oplechování horních ploch a nadezdívek bez rohů z TiZn předzvětralého plechu kotvené rš 750 mm</t>
  </si>
  <si>
    <t>106</t>
  </si>
  <si>
    <t>https://podminky.urs.cz/item/CS_URS_2022_02/764244408</t>
  </si>
  <si>
    <t>Kl8</t>
  </si>
  <si>
    <t>57</t>
  </si>
  <si>
    <t>764246444</t>
  </si>
  <si>
    <t>Oplechování parapetů rovných celoplošně lepené z TiZn předzvětralého plechu rš 330 mm</t>
  </si>
  <si>
    <t>108</t>
  </si>
  <si>
    <t>https://podminky.urs.cz/item/CS_URS_2022_02/764246444</t>
  </si>
  <si>
    <t>Kl4</t>
  </si>
  <si>
    <t>1,78</t>
  </si>
  <si>
    <t>764246446</t>
  </si>
  <si>
    <t>Oplechování parapetů rovných celoplošně lepené z TiZn předzvětralého plechu rš 500 mm</t>
  </si>
  <si>
    <t>110</t>
  </si>
  <si>
    <t>https://podminky.urs.cz/item/CS_URS_2022_02/764246446</t>
  </si>
  <si>
    <t>Kl1</t>
  </si>
  <si>
    <t>2,48*8</t>
  </si>
  <si>
    <t>Kl2</t>
  </si>
  <si>
    <t>2,61*7</t>
  </si>
  <si>
    <t>Kl3</t>
  </si>
  <si>
    <t>2,09*5</t>
  </si>
  <si>
    <t>Kl5</t>
  </si>
  <si>
    <t>0,59*10</t>
  </si>
  <si>
    <t>Kl6</t>
  </si>
  <si>
    <t>1,49*2</t>
  </si>
  <si>
    <t>59</t>
  </si>
  <si>
    <t>76454840R</t>
  </si>
  <si>
    <t>Hranatý svod včetně objímek, kolen, odskoků z TiZn předzvětralého plechu o straně 100 mm - demontáž+montáž s delšími trny a novými koleny</t>
  </si>
  <si>
    <t>112</t>
  </si>
  <si>
    <t>Kl7</t>
  </si>
  <si>
    <t>5*9,20</t>
  </si>
  <si>
    <t>76454842R</t>
  </si>
  <si>
    <t>Svody kruhové včetně objímek, kolen, odskoků z TiZn předzvětralého plechu průměru 100 mm - demontáž+montáž s delšími trny a novými koleny</t>
  </si>
  <si>
    <t>114</t>
  </si>
  <si>
    <t>Kl7a</t>
  </si>
  <si>
    <t>17,00</t>
  </si>
  <si>
    <t>61</t>
  </si>
  <si>
    <t>998764202</t>
  </si>
  <si>
    <t>Přesun hmot procentní pro konstrukce klempířské v objektech v přes 6 do 12 m</t>
  </si>
  <si>
    <t>116</t>
  </si>
  <si>
    <t>https://podminky.urs.cz/item/CS_URS_2022_02/998764202</t>
  </si>
  <si>
    <t>766</t>
  </si>
  <si>
    <t>Konstrukce truhlářské</t>
  </si>
  <si>
    <t>76621121R</t>
  </si>
  <si>
    <t>Dodávka+montáž madel schodišťových středových dřevených průběžných pr.60 mm vč.povrchové úpravy</t>
  </si>
  <si>
    <t>118</t>
  </si>
  <si>
    <t>popis viz výpis prvků PSV -1T</t>
  </si>
  <si>
    <t>21,5</t>
  </si>
  <si>
    <t>63</t>
  </si>
  <si>
    <t>76662213R</t>
  </si>
  <si>
    <t>Dodávka +montáž plastových oken plochy přes 1 m2 otevíravých v přes 2,5 m s rámem do zdiva</t>
  </si>
  <si>
    <t>120</t>
  </si>
  <si>
    <t>1/P</t>
  </si>
  <si>
    <t>766660001</t>
  </si>
  <si>
    <t>Montáž dveřních křídel otvíravých jednokřídlových š do 0,8 m do ocelové zárubně</t>
  </si>
  <si>
    <t>122</t>
  </si>
  <si>
    <t>https://podminky.urs.cz/item/CS_URS_2022_02/766660001</t>
  </si>
  <si>
    <t>2 T</t>
  </si>
  <si>
    <t>65</t>
  </si>
  <si>
    <t>61162001</t>
  </si>
  <si>
    <t>dveře jednokřídlé dřevotřískové povrch dýhovaný plné 700x1970-2100mm</t>
  </si>
  <si>
    <t>124</t>
  </si>
  <si>
    <t>998766202</t>
  </si>
  <si>
    <t>Přesun hmot procentní pro kce truhlářské v objektech v přes 6 do 12 m</t>
  </si>
  <si>
    <t>126</t>
  </si>
  <si>
    <t>https://podminky.urs.cz/item/CS_URS_2022_02/998766202</t>
  </si>
  <si>
    <t>776</t>
  </si>
  <si>
    <t>Podlahy povlakové</t>
  </si>
  <si>
    <t>67</t>
  </si>
  <si>
    <t>776111311</t>
  </si>
  <si>
    <t>Vysátí podkladu povlakových podlah</t>
  </si>
  <si>
    <t>128</t>
  </si>
  <si>
    <t>https://podminky.urs.cz/item/CS_URS_2022_02/776111311</t>
  </si>
  <si>
    <t>1.NP, m.č.1.06, 1.07</t>
  </si>
  <si>
    <t>2.NP, m.č.2.03, 2.04, 2.05</t>
  </si>
  <si>
    <t>776201812</t>
  </si>
  <si>
    <t>Demontáž lepených povlakových podlah s podložkou ručně</t>
  </si>
  <si>
    <t>130</t>
  </si>
  <si>
    <t>https://podminky.urs.cz/item/CS_URS_2022_02/776201812</t>
  </si>
  <si>
    <t>69</t>
  </si>
  <si>
    <t>776221111</t>
  </si>
  <si>
    <t>Lepení pásů z PVC standardním lepidlem</t>
  </si>
  <si>
    <t>132</t>
  </si>
  <si>
    <t>https://podminky.urs.cz/item/CS_URS_2022_02/776221111</t>
  </si>
  <si>
    <t>sokl- vytažený</t>
  </si>
  <si>
    <t>(6,00+4,00)*2*0,10</t>
  </si>
  <si>
    <t>(2,70+3,50)*2*0,10</t>
  </si>
  <si>
    <t>sokl - vytažený</t>
  </si>
  <si>
    <t>(6,25+10,00)*2*0,10</t>
  </si>
  <si>
    <t>(6,00+7,95)*2*0,10</t>
  </si>
  <si>
    <t>(5,25+6,00)*2*0,10</t>
  </si>
  <si>
    <t>28412245</t>
  </si>
  <si>
    <t>krytina podlahová heterogenní š 1,5m tl 2mm</t>
  </si>
  <si>
    <t>134</t>
  </si>
  <si>
    <t>180,93*1,1 "Přepočtené koeficientem množství</t>
  </si>
  <si>
    <t>71</t>
  </si>
  <si>
    <t>776410811</t>
  </si>
  <si>
    <t>Odstranění soklíků a lišt pryžových nebo plastových</t>
  </si>
  <si>
    <t>136</t>
  </si>
  <si>
    <t>https://podminky.urs.cz/item/CS_URS_2022_02/776410811</t>
  </si>
  <si>
    <t>(4,00+6,00)*2-0,80</t>
  </si>
  <si>
    <t>(2,70+3,50)*2-0,80</t>
  </si>
  <si>
    <t>(10,00+6,25)*2-0,80</t>
  </si>
  <si>
    <t>(7,95+6,00)*2-1,60</t>
  </si>
  <si>
    <t>(6,00+5,25)*2-2,40</t>
  </si>
  <si>
    <t>998776202</t>
  </si>
  <si>
    <t>Přesun hmot procentní pro podlahy povlakové v objektech v přes 6 do 12 m</t>
  </si>
  <si>
    <t>138</t>
  </si>
  <si>
    <t>https://podminky.urs.cz/item/CS_URS_2022_02/998776202</t>
  </si>
  <si>
    <t>783</t>
  </si>
  <si>
    <t>Dokončovací práce - nátěry</t>
  </si>
  <si>
    <t>73</t>
  </si>
  <si>
    <t>783213021</t>
  </si>
  <si>
    <t>Napouštěcí dvojnásobný syntetický biodní nátěr tesařských prvků nezabudovaných do konstrukce</t>
  </si>
  <si>
    <t>140</t>
  </si>
  <si>
    <t>https://podminky.urs.cz/item/CS_URS_2022_02/783213021</t>
  </si>
  <si>
    <t>783213111</t>
  </si>
  <si>
    <t>Napouštěcí jednonásobný syntetický biocidní nátěr tesařských konstrukcí zabudovaných do konstrukce</t>
  </si>
  <si>
    <t>142</t>
  </si>
  <si>
    <t>https://podminky.urs.cz/item/CS_URS_2022_02/783213111</t>
  </si>
  <si>
    <t>75</t>
  </si>
  <si>
    <t>783314201</t>
  </si>
  <si>
    <t>Základní antikorozní jednonásobný syntetický standardní nátěr zámečnických konstrukcí</t>
  </si>
  <si>
    <t>144</t>
  </si>
  <si>
    <t>https://podminky.urs.cz/item/CS_URS_2022_02/783314201</t>
  </si>
  <si>
    <t>zárubně</t>
  </si>
  <si>
    <t>2*1,00</t>
  </si>
  <si>
    <t>783315101</t>
  </si>
  <si>
    <t>Mezinátěr jednonásobný syntetický standardní zámečnických konstrukcí</t>
  </si>
  <si>
    <t>146</t>
  </si>
  <si>
    <t>https://podminky.urs.cz/item/CS_URS_2022_02/783315101</t>
  </si>
  <si>
    <t>77</t>
  </si>
  <si>
    <t>783317101</t>
  </si>
  <si>
    <t>Krycí jednonásobný syntetický standardní nátěr zámečnických konstrukcí</t>
  </si>
  <si>
    <t>148</t>
  </si>
  <si>
    <t>https://podminky.urs.cz/item/CS_URS_2022_02/783317101</t>
  </si>
  <si>
    <t>783827125</t>
  </si>
  <si>
    <t>Krycí jednonásobný silikonový nátěr omítek stupně členitosti 1 a 2</t>
  </si>
  <si>
    <t>150</t>
  </si>
  <si>
    <t>https://podminky.urs.cz/item/CS_URS_2022_02/783827125</t>
  </si>
  <si>
    <t>784</t>
  </si>
  <si>
    <t>Dokončovací práce - malby a tapety</t>
  </si>
  <si>
    <t>79</t>
  </si>
  <si>
    <t>784181101</t>
  </si>
  <si>
    <t>Základní akrylátová jednonásobná bezbarvá penetrace podkladu v místnostech v do 3,80 m</t>
  </si>
  <si>
    <t>509489233</t>
  </si>
  <si>
    <t>https://podminky.urs.cz/item/CS_URS_2023_02/784181101</t>
  </si>
  <si>
    <t>784211013</t>
  </si>
  <si>
    <t>Jednonásobné bílé malby ze směsí za mokra velmi dobře oděruvzdorných v místnostech v přes 3,80 do 5,00 m</t>
  </si>
  <si>
    <t>-985673806</t>
  </si>
  <si>
    <t>https://podminky.urs.cz/item/CS_URS_2023_02/784211013</t>
  </si>
  <si>
    <t>HZS</t>
  </si>
  <si>
    <t>Hodinové zúčtovací sazby</t>
  </si>
  <si>
    <t>81</t>
  </si>
  <si>
    <t>HZS2151</t>
  </si>
  <si>
    <t>Hodinová zúčtovací sazba klempíř - demontáž svodů a zpětná montáž hranatých svodů vč. revize hromosvodu</t>
  </si>
  <si>
    <t>hod</t>
  </si>
  <si>
    <t>262144</t>
  </si>
  <si>
    <t>152</t>
  </si>
  <si>
    <t>https://podminky.urs.cz/item/CS_URS_2022_02/HZS2151</t>
  </si>
  <si>
    <t>HZS2231</t>
  </si>
  <si>
    <t>Hodinová zúčtovací sazba elektrikář - demontáž a zpětná montáž hromosvodu</t>
  </si>
  <si>
    <t>154</t>
  </si>
  <si>
    <t>https://podminky.urs.cz/item/CS_URS_2022_02/HZS2231</t>
  </si>
  <si>
    <t>VRN</t>
  </si>
  <si>
    <t>Vedlejší rozpočtové náklady</t>
  </si>
  <si>
    <t>VRN1</t>
  </si>
  <si>
    <t>Průzkumné, geodetické a projektové práce</t>
  </si>
  <si>
    <t>83</t>
  </si>
  <si>
    <t>011503000</t>
  </si>
  <si>
    <t>Stavební průzkum bez rozlišení - průzkumné sondy do podlahy</t>
  </si>
  <si>
    <t>156</t>
  </si>
  <si>
    <t>https://podminky.urs.cz/item/CS_URS_2022_02/011503000</t>
  </si>
  <si>
    <t>VRN4</t>
  </si>
  <si>
    <t>Inženýrská činnost</t>
  </si>
  <si>
    <t>043002000</t>
  </si>
  <si>
    <t>Zkoušky a ostatní měření - odtrhové zkoušky</t>
  </si>
  <si>
    <t>158</t>
  </si>
  <si>
    <t>https://podminky.urs.cz/item/CS_URS_2022_02/043002000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</si>
</sst>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31231115" TargetMode="External" /><Relationship Id="rId2" Type="http://schemas.openxmlformats.org/officeDocument/2006/relationships/hyperlink" Target="https://podminky.urs.cz/item/CS_URS_2022_02/413232221" TargetMode="External" /><Relationship Id="rId3" Type="http://schemas.openxmlformats.org/officeDocument/2006/relationships/hyperlink" Target="https://podminky.urs.cz/item/CS_URS_2022_02/413941125" TargetMode="External" /><Relationship Id="rId4" Type="http://schemas.openxmlformats.org/officeDocument/2006/relationships/hyperlink" Target="https://podminky.urs.cz/item/CS_URS_2023_02/611315413" TargetMode="External" /><Relationship Id="rId5" Type="http://schemas.openxmlformats.org/officeDocument/2006/relationships/hyperlink" Target="https://podminky.urs.cz/item/CS_URS_2023_02/612315413" TargetMode="External" /><Relationship Id="rId6" Type="http://schemas.openxmlformats.org/officeDocument/2006/relationships/hyperlink" Target="https://podminky.urs.cz/item/CS_URS_2022_02/622131121" TargetMode="External" /><Relationship Id="rId7" Type="http://schemas.openxmlformats.org/officeDocument/2006/relationships/hyperlink" Target="https://podminky.urs.cz/item/CS_URS_2022_02/622531012" TargetMode="External" /><Relationship Id="rId8" Type="http://schemas.openxmlformats.org/officeDocument/2006/relationships/hyperlink" Target="https://podminky.urs.cz/item/CS_URS_2022_02/622323111" TargetMode="External" /><Relationship Id="rId9" Type="http://schemas.openxmlformats.org/officeDocument/2006/relationships/hyperlink" Target="https://podminky.urs.cz/item/CS_URS_2022_02/629991011" TargetMode="External" /><Relationship Id="rId10" Type="http://schemas.openxmlformats.org/officeDocument/2006/relationships/hyperlink" Target="https://podminky.urs.cz/item/CS_URS_2022_02/631311116" TargetMode="External" /><Relationship Id="rId11" Type="http://schemas.openxmlformats.org/officeDocument/2006/relationships/hyperlink" Target="https://podminky.urs.cz/item/CS_URS_2022_02/632481213" TargetMode="External" /><Relationship Id="rId12" Type="http://schemas.openxmlformats.org/officeDocument/2006/relationships/hyperlink" Target="https://podminky.urs.cz/item/CS_URS_2022_02/635111115" TargetMode="External" /><Relationship Id="rId13" Type="http://schemas.openxmlformats.org/officeDocument/2006/relationships/hyperlink" Target="https://podminky.urs.cz/item/CS_URS_2022_02/642942611" TargetMode="External" /><Relationship Id="rId14" Type="http://schemas.openxmlformats.org/officeDocument/2006/relationships/hyperlink" Target="https://podminky.urs.cz/item/CS_URS_2022_02/741374821" TargetMode="External" /><Relationship Id="rId15" Type="http://schemas.openxmlformats.org/officeDocument/2006/relationships/hyperlink" Target="https://podminky.urs.cz/item/CS_URS_2022_02/741371012" TargetMode="External" /><Relationship Id="rId16" Type="http://schemas.openxmlformats.org/officeDocument/2006/relationships/hyperlink" Target="https://podminky.urs.cz/item/CS_URS_2022_02/952901111" TargetMode="External" /><Relationship Id="rId17" Type="http://schemas.openxmlformats.org/officeDocument/2006/relationships/hyperlink" Target="https://podminky.urs.cz/item/CS_URS_2022_02/952902611" TargetMode="External" /><Relationship Id="rId18" Type="http://schemas.openxmlformats.org/officeDocument/2006/relationships/hyperlink" Target="https://podminky.urs.cz/item/CS_URS_2022_02/952903008" TargetMode="External" /><Relationship Id="rId19" Type="http://schemas.openxmlformats.org/officeDocument/2006/relationships/hyperlink" Target="https://podminky.urs.cz/item/CS_URS_2022_02/962031132" TargetMode="External" /><Relationship Id="rId20" Type="http://schemas.openxmlformats.org/officeDocument/2006/relationships/hyperlink" Target="https://podminky.urs.cz/item/CS_URS_2022_02/962081141" TargetMode="External" /><Relationship Id="rId21" Type="http://schemas.openxmlformats.org/officeDocument/2006/relationships/hyperlink" Target="https://podminky.urs.cz/item/CS_URS_2022_02/965043441" TargetMode="External" /><Relationship Id="rId22" Type="http://schemas.openxmlformats.org/officeDocument/2006/relationships/hyperlink" Target="https://podminky.urs.cz/item/CS_URS_2022_02/965082933" TargetMode="External" /><Relationship Id="rId23" Type="http://schemas.openxmlformats.org/officeDocument/2006/relationships/hyperlink" Target="https://podminky.urs.cz/item/CS_URS_2022_02/973031325" TargetMode="External" /><Relationship Id="rId24" Type="http://schemas.openxmlformats.org/officeDocument/2006/relationships/hyperlink" Target="https://podminky.urs.cz/item/CS_URS_2022_02/978015341" TargetMode="External" /><Relationship Id="rId25" Type="http://schemas.openxmlformats.org/officeDocument/2006/relationships/hyperlink" Target="https://podminky.urs.cz/item/CS_URS_2022_02/979054441" TargetMode="External" /><Relationship Id="rId26" Type="http://schemas.openxmlformats.org/officeDocument/2006/relationships/hyperlink" Target="https://podminky.urs.cz/item/CS_URS_2022_02/997013501" TargetMode="External" /><Relationship Id="rId27" Type="http://schemas.openxmlformats.org/officeDocument/2006/relationships/hyperlink" Target="https://podminky.urs.cz/item/CS_URS_2022_02/997013113" TargetMode="External" /><Relationship Id="rId28" Type="http://schemas.openxmlformats.org/officeDocument/2006/relationships/hyperlink" Target="https://podminky.urs.cz/item/CS_URS_2022_02/997013509" TargetMode="External" /><Relationship Id="rId29" Type="http://schemas.openxmlformats.org/officeDocument/2006/relationships/hyperlink" Target="https://podminky.urs.cz/item/CS_URS_2022_02/997013609" TargetMode="External" /><Relationship Id="rId30" Type="http://schemas.openxmlformats.org/officeDocument/2006/relationships/hyperlink" Target="https://podminky.urs.cz/item/CS_URS_2022_02/998011002" TargetMode="External" /><Relationship Id="rId31" Type="http://schemas.openxmlformats.org/officeDocument/2006/relationships/hyperlink" Target="https://podminky.urs.cz/item/CS_URS_2022_02/713121111" TargetMode="External" /><Relationship Id="rId32" Type="http://schemas.openxmlformats.org/officeDocument/2006/relationships/hyperlink" Target="https://podminky.urs.cz/item/CS_URS_2022_02/998713202" TargetMode="External" /><Relationship Id="rId33" Type="http://schemas.openxmlformats.org/officeDocument/2006/relationships/hyperlink" Target="https://podminky.urs.cz/item/CS_URS_2022_02/762321901" TargetMode="External" /><Relationship Id="rId34" Type="http://schemas.openxmlformats.org/officeDocument/2006/relationships/hyperlink" Target="https://podminky.urs.cz/item/CS_URS_2022_02/762511292" TargetMode="External" /><Relationship Id="rId35" Type="http://schemas.openxmlformats.org/officeDocument/2006/relationships/hyperlink" Target="https://podminky.urs.cz/item/CS_URS_2022_02/762595001" TargetMode="External" /><Relationship Id="rId36" Type="http://schemas.openxmlformats.org/officeDocument/2006/relationships/hyperlink" Target="https://podminky.urs.cz/item/CS_URS_2022_02/762816811" TargetMode="External" /><Relationship Id="rId37" Type="http://schemas.openxmlformats.org/officeDocument/2006/relationships/hyperlink" Target="https://podminky.urs.cz/item/CS_URS_2022_02/998762202" TargetMode="External" /><Relationship Id="rId38" Type="http://schemas.openxmlformats.org/officeDocument/2006/relationships/hyperlink" Target="https://podminky.urs.cz/item/CS_URS_2022_02/763111313" TargetMode="External" /><Relationship Id="rId39" Type="http://schemas.openxmlformats.org/officeDocument/2006/relationships/hyperlink" Target="https://podminky.urs.cz/item/CS_URS_2022_02/998763402" TargetMode="External" /><Relationship Id="rId40" Type="http://schemas.openxmlformats.org/officeDocument/2006/relationships/hyperlink" Target="https://podminky.urs.cz/item/CS_URS_2022_02/764244408" TargetMode="External" /><Relationship Id="rId41" Type="http://schemas.openxmlformats.org/officeDocument/2006/relationships/hyperlink" Target="https://podminky.urs.cz/item/CS_URS_2022_02/764246444" TargetMode="External" /><Relationship Id="rId42" Type="http://schemas.openxmlformats.org/officeDocument/2006/relationships/hyperlink" Target="https://podminky.urs.cz/item/CS_URS_2022_02/764246446" TargetMode="External" /><Relationship Id="rId43" Type="http://schemas.openxmlformats.org/officeDocument/2006/relationships/hyperlink" Target="https://podminky.urs.cz/item/CS_URS_2022_02/998764202" TargetMode="External" /><Relationship Id="rId44" Type="http://schemas.openxmlformats.org/officeDocument/2006/relationships/hyperlink" Target="https://podminky.urs.cz/item/CS_URS_2022_02/766660001" TargetMode="External" /><Relationship Id="rId45" Type="http://schemas.openxmlformats.org/officeDocument/2006/relationships/hyperlink" Target="https://podminky.urs.cz/item/CS_URS_2022_02/998766202" TargetMode="External" /><Relationship Id="rId46" Type="http://schemas.openxmlformats.org/officeDocument/2006/relationships/hyperlink" Target="https://podminky.urs.cz/item/CS_URS_2022_02/776111311" TargetMode="External" /><Relationship Id="rId47" Type="http://schemas.openxmlformats.org/officeDocument/2006/relationships/hyperlink" Target="https://podminky.urs.cz/item/CS_URS_2022_02/776201812" TargetMode="External" /><Relationship Id="rId48" Type="http://schemas.openxmlformats.org/officeDocument/2006/relationships/hyperlink" Target="https://podminky.urs.cz/item/CS_URS_2022_02/776221111" TargetMode="External" /><Relationship Id="rId49" Type="http://schemas.openxmlformats.org/officeDocument/2006/relationships/hyperlink" Target="https://podminky.urs.cz/item/CS_URS_2022_02/776410811" TargetMode="External" /><Relationship Id="rId50" Type="http://schemas.openxmlformats.org/officeDocument/2006/relationships/hyperlink" Target="https://podminky.urs.cz/item/CS_URS_2022_02/998776202" TargetMode="External" /><Relationship Id="rId51" Type="http://schemas.openxmlformats.org/officeDocument/2006/relationships/hyperlink" Target="https://podminky.urs.cz/item/CS_URS_2022_02/783213021" TargetMode="External" /><Relationship Id="rId52" Type="http://schemas.openxmlformats.org/officeDocument/2006/relationships/hyperlink" Target="https://podminky.urs.cz/item/CS_URS_2022_02/783213111" TargetMode="External" /><Relationship Id="rId53" Type="http://schemas.openxmlformats.org/officeDocument/2006/relationships/hyperlink" Target="https://podminky.urs.cz/item/CS_URS_2022_02/783314201" TargetMode="External" /><Relationship Id="rId54" Type="http://schemas.openxmlformats.org/officeDocument/2006/relationships/hyperlink" Target="https://podminky.urs.cz/item/CS_URS_2022_02/783315101" TargetMode="External" /><Relationship Id="rId55" Type="http://schemas.openxmlformats.org/officeDocument/2006/relationships/hyperlink" Target="https://podminky.urs.cz/item/CS_URS_2022_02/783317101" TargetMode="External" /><Relationship Id="rId56" Type="http://schemas.openxmlformats.org/officeDocument/2006/relationships/hyperlink" Target="https://podminky.urs.cz/item/CS_URS_2022_02/783827125" TargetMode="External" /><Relationship Id="rId57" Type="http://schemas.openxmlformats.org/officeDocument/2006/relationships/hyperlink" Target="https://podminky.urs.cz/item/CS_URS_2023_02/784181101" TargetMode="External" /><Relationship Id="rId58" Type="http://schemas.openxmlformats.org/officeDocument/2006/relationships/hyperlink" Target="https://podminky.urs.cz/item/CS_URS_2023_02/784211013" TargetMode="External" /><Relationship Id="rId59" Type="http://schemas.openxmlformats.org/officeDocument/2006/relationships/hyperlink" Target="https://podminky.urs.cz/item/CS_URS_2022_02/HZS2151" TargetMode="External" /><Relationship Id="rId60" Type="http://schemas.openxmlformats.org/officeDocument/2006/relationships/hyperlink" Target="https://podminky.urs.cz/item/CS_URS_2022_02/HZS2231" TargetMode="External" /><Relationship Id="rId61" Type="http://schemas.openxmlformats.org/officeDocument/2006/relationships/hyperlink" Target="https://podminky.urs.cz/item/CS_URS_2022_02/011503000" TargetMode="External" /><Relationship Id="rId62" Type="http://schemas.openxmlformats.org/officeDocument/2006/relationships/hyperlink" Target="https://podminky.urs.cz/item/CS_URS_2022_02/043002000" TargetMode="External" /><Relationship Id="rId63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IMPORT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 xml:space="preserve">2022-A2 - HOLICE C.P.673 RUZICKOVA ULICE -  STAVEBNI UPRAVY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21. 12. 2023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14</v>
      </c>
      <c r="BW94" s="102" t="s">
        <v>4</v>
      </c>
      <c r="BX94" s="102" t="s">
        <v>75</v>
      </c>
      <c r="CL94" s="102" t="s">
        <v>1</v>
      </c>
    </row>
    <row r="95" s="7" customFormat="1" ht="16.5" customHeight="1">
      <c r="A95" s="104" t="s">
        <v>76</v>
      </c>
      <c r="B95" s="105"/>
      <c r="C95" s="106"/>
      <c r="D95" s="107" t="s">
        <v>77</v>
      </c>
      <c r="E95" s="107"/>
      <c r="F95" s="107"/>
      <c r="G95" s="107"/>
      <c r="H95" s="107"/>
      <c r="I95" s="108"/>
      <c r="J95" s="107" t="s">
        <v>78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'2 - 2.etapa zateplení, ok...'!J30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79</v>
      </c>
      <c r="AR95" s="105"/>
      <c r="AS95" s="111">
        <v>0</v>
      </c>
      <c r="AT95" s="112">
        <f>ROUND(SUM(AV95:AW95),2)</f>
        <v>0</v>
      </c>
      <c r="AU95" s="113">
        <f>'2 - 2.etapa zateplení, ok...'!P139</f>
        <v>0</v>
      </c>
      <c r="AV95" s="112">
        <f>'2 - 2.etapa zateplení, ok...'!J33</f>
        <v>0</v>
      </c>
      <c r="AW95" s="112">
        <f>'2 - 2.etapa zateplení, ok...'!J34</f>
        <v>0</v>
      </c>
      <c r="AX95" s="112">
        <f>'2 - 2.etapa zateplení, ok...'!J35</f>
        <v>0</v>
      </c>
      <c r="AY95" s="112">
        <f>'2 - 2.etapa zateplení, ok...'!J36</f>
        <v>0</v>
      </c>
      <c r="AZ95" s="112">
        <f>'2 - 2.etapa zateplení, ok...'!F33</f>
        <v>0</v>
      </c>
      <c r="BA95" s="112">
        <f>'2 - 2.etapa zateplení, ok...'!F34</f>
        <v>0</v>
      </c>
      <c r="BB95" s="112">
        <f>'2 - 2.etapa zateplení, ok...'!F35</f>
        <v>0</v>
      </c>
      <c r="BC95" s="112">
        <f>'2 - 2.etapa zateplení, ok...'!F36</f>
        <v>0</v>
      </c>
      <c r="BD95" s="114">
        <f>'2 - 2.etapa zateplení, ok...'!F37</f>
        <v>0</v>
      </c>
      <c r="BE95" s="7"/>
      <c r="BT95" s="115" t="s">
        <v>80</v>
      </c>
      <c r="BV95" s="115" t="s">
        <v>14</v>
      </c>
      <c r="BW95" s="115" t="s">
        <v>81</v>
      </c>
      <c r="BX95" s="115" t="s">
        <v>4</v>
      </c>
      <c r="CL95" s="115" t="s">
        <v>1</v>
      </c>
      <c r="CM95" s="115" t="s">
        <v>77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 - 2.etapa zateplení, o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77</v>
      </c>
    </row>
    <row r="4" s="1" customFormat="1" ht="24.96" customHeight="1">
      <c r="B4" s="22"/>
      <c r="D4" s="23" t="s">
        <v>82</v>
      </c>
      <c r="L4" s="22"/>
      <c r="M4" s="116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17" t="str">
        <f>'Rekapitulace stavby'!K6</f>
        <v xml:space="preserve">2022-A2 - HOLICE C.P.673 RUZICKOVA ULICE -  STAVEBNI UPRAVY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21. 12. 2023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1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33</v>
      </c>
      <c r="E30" s="38"/>
      <c r="F30" s="38"/>
      <c r="G30" s="38"/>
      <c r="H30" s="38"/>
      <c r="I30" s="38"/>
      <c r="J30" s="96">
        <f>ROUND(J139,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37</v>
      </c>
      <c r="E33" s="32" t="s">
        <v>38</v>
      </c>
      <c r="F33" s="123">
        <f>ROUND((SUM(BE139:BE567)),  2)</f>
        <v>0</v>
      </c>
      <c r="G33" s="38"/>
      <c r="H33" s="38"/>
      <c r="I33" s="124">
        <v>0.20999999999999999</v>
      </c>
      <c r="J33" s="123">
        <f>ROUND(((SUM(BE139:BE567))*I33),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3">
        <f>ROUND((SUM(BF139:BF567)),  2)</f>
        <v>0</v>
      </c>
      <c r="G34" s="38"/>
      <c r="H34" s="38"/>
      <c r="I34" s="124">
        <v>0.14999999999999999</v>
      </c>
      <c r="J34" s="123">
        <f>ROUND(((SUM(BF139:BF567))*I34),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3">
        <f>ROUND((SUM(BG139:BG567)),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3">
        <f>ROUND((SUM(BH139:BH567)),  2)</f>
        <v>0</v>
      </c>
      <c r="G36" s="38"/>
      <c r="H36" s="38"/>
      <c r="I36" s="124">
        <v>0.14999999999999999</v>
      </c>
      <c r="J36" s="123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3">
        <f>ROUND((SUM(BI139:BI567)),  2)</f>
        <v>0</v>
      </c>
      <c r="G37" s="38"/>
      <c r="H37" s="38"/>
      <c r="I37" s="124">
        <v>0</v>
      </c>
      <c r="J37" s="123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43</v>
      </c>
      <c r="E39" s="81"/>
      <c r="F39" s="81"/>
      <c r="G39" s="127" t="s">
        <v>44</v>
      </c>
      <c r="H39" s="128" t="s">
        <v>45</v>
      </c>
      <c r="I39" s="81"/>
      <c r="J39" s="129">
        <f>SUM(J30:J37)</f>
        <v>0</v>
      </c>
      <c r="K39" s="13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1" t="s">
        <v>49</v>
      </c>
      <c r="G61" s="58" t="s">
        <v>48</v>
      </c>
      <c r="H61" s="41"/>
      <c r="I61" s="41"/>
      <c r="J61" s="132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1" t="s">
        <v>49</v>
      </c>
      <c r="G76" s="58" t="s">
        <v>48</v>
      </c>
      <c r="H76" s="41"/>
      <c r="I76" s="41"/>
      <c r="J76" s="132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17" t="str">
        <f>E7</f>
        <v xml:space="preserve">2022-A2 - HOLICE C.P.673 RUZICKOVA ULICE -  STAVEBNI UPRAVY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2 - 2.etapa zateplení, ok...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21. 12. 2023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3" t="s">
        <v>86</v>
      </c>
      <c r="D94" s="125"/>
      <c r="E94" s="125"/>
      <c r="F94" s="125"/>
      <c r="G94" s="125"/>
      <c r="H94" s="125"/>
      <c r="I94" s="125"/>
      <c r="J94" s="134" t="s">
        <v>87</v>
      </c>
      <c r="K94" s="125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5" t="s">
        <v>88</v>
      </c>
      <c r="D96" s="38"/>
      <c r="E96" s="38"/>
      <c r="F96" s="38"/>
      <c r="G96" s="38"/>
      <c r="H96" s="38"/>
      <c r="I96" s="38"/>
      <c r="J96" s="96">
        <f>J139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89</v>
      </c>
    </row>
    <row r="97" s="9" customFormat="1" ht="24.96" customHeight="1">
      <c r="A97" s="9"/>
      <c r="B97" s="136"/>
      <c r="C97" s="9"/>
      <c r="D97" s="137" t="s">
        <v>90</v>
      </c>
      <c r="E97" s="138"/>
      <c r="F97" s="138"/>
      <c r="G97" s="138"/>
      <c r="H97" s="138"/>
      <c r="I97" s="138"/>
      <c r="J97" s="139">
        <f>J140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91</v>
      </c>
      <c r="E98" s="142"/>
      <c r="F98" s="142"/>
      <c r="G98" s="142"/>
      <c r="H98" s="142"/>
      <c r="I98" s="142"/>
      <c r="J98" s="143">
        <f>J141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92</v>
      </c>
      <c r="E99" s="142"/>
      <c r="F99" s="142"/>
      <c r="G99" s="142"/>
      <c r="H99" s="142"/>
      <c r="I99" s="142"/>
      <c r="J99" s="143">
        <f>J143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93</v>
      </c>
      <c r="E100" s="142"/>
      <c r="F100" s="142"/>
      <c r="G100" s="142"/>
      <c r="H100" s="142"/>
      <c r="I100" s="142"/>
      <c r="J100" s="143">
        <f>J150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94</v>
      </c>
      <c r="E101" s="142"/>
      <c r="F101" s="142"/>
      <c r="G101" s="142"/>
      <c r="H101" s="142"/>
      <c r="I101" s="142"/>
      <c r="J101" s="143">
        <f>J161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95</v>
      </c>
      <c r="E102" s="142"/>
      <c r="F102" s="142"/>
      <c r="G102" s="142"/>
      <c r="H102" s="142"/>
      <c r="I102" s="142"/>
      <c r="J102" s="143">
        <f>J296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0"/>
      <c r="C103" s="10"/>
      <c r="D103" s="141" t="s">
        <v>96</v>
      </c>
      <c r="E103" s="142"/>
      <c r="F103" s="142"/>
      <c r="G103" s="142"/>
      <c r="H103" s="142"/>
      <c r="I103" s="142"/>
      <c r="J103" s="143">
        <f>J309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97</v>
      </c>
      <c r="E104" s="142"/>
      <c r="F104" s="142"/>
      <c r="G104" s="142"/>
      <c r="H104" s="142"/>
      <c r="I104" s="142"/>
      <c r="J104" s="143">
        <f>J351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98</v>
      </c>
      <c r="E105" s="142"/>
      <c r="F105" s="142"/>
      <c r="G105" s="142"/>
      <c r="H105" s="142"/>
      <c r="I105" s="142"/>
      <c r="J105" s="143">
        <f>J363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6"/>
      <c r="C106" s="9"/>
      <c r="D106" s="137" t="s">
        <v>99</v>
      </c>
      <c r="E106" s="138"/>
      <c r="F106" s="138"/>
      <c r="G106" s="138"/>
      <c r="H106" s="138"/>
      <c r="I106" s="138"/>
      <c r="J106" s="139">
        <f>J366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100</v>
      </c>
      <c r="E107" s="142"/>
      <c r="F107" s="142"/>
      <c r="G107" s="142"/>
      <c r="H107" s="142"/>
      <c r="I107" s="142"/>
      <c r="J107" s="143">
        <f>J367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101</v>
      </c>
      <c r="E108" s="142"/>
      <c r="F108" s="142"/>
      <c r="G108" s="142"/>
      <c r="H108" s="142"/>
      <c r="I108" s="142"/>
      <c r="J108" s="143">
        <f>J384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102</v>
      </c>
      <c r="E109" s="142"/>
      <c r="F109" s="142"/>
      <c r="G109" s="142"/>
      <c r="H109" s="142"/>
      <c r="I109" s="142"/>
      <c r="J109" s="143">
        <f>J391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0"/>
      <c r="C110" s="10"/>
      <c r="D110" s="141" t="s">
        <v>103</v>
      </c>
      <c r="E110" s="142"/>
      <c r="F110" s="142"/>
      <c r="G110" s="142"/>
      <c r="H110" s="142"/>
      <c r="I110" s="142"/>
      <c r="J110" s="143">
        <f>J427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0"/>
      <c r="C111" s="10"/>
      <c r="D111" s="141" t="s">
        <v>104</v>
      </c>
      <c r="E111" s="142"/>
      <c r="F111" s="142"/>
      <c r="G111" s="142"/>
      <c r="H111" s="142"/>
      <c r="I111" s="142"/>
      <c r="J111" s="143">
        <f>J436</f>
        <v>0</v>
      </c>
      <c r="K111" s="10"/>
      <c r="L111" s="14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0"/>
      <c r="C112" s="10"/>
      <c r="D112" s="141" t="s">
        <v>105</v>
      </c>
      <c r="E112" s="142"/>
      <c r="F112" s="142"/>
      <c r="G112" s="142"/>
      <c r="H112" s="142"/>
      <c r="I112" s="142"/>
      <c r="J112" s="143">
        <f>J470</f>
        <v>0</v>
      </c>
      <c r="K112" s="10"/>
      <c r="L112" s="14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0"/>
      <c r="C113" s="10"/>
      <c r="D113" s="141" t="s">
        <v>106</v>
      </c>
      <c r="E113" s="142"/>
      <c r="F113" s="142"/>
      <c r="G113" s="142"/>
      <c r="H113" s="142"/>
      <c r="I113" s="142"/>
      <c r="J113" s="143">
        <f>J487</f>
        <v>0</v>
      </c>
      <c r="K113" s="10"/>
      <c r="L113" s="14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0"/>
      <c r="C114" s="10"/>
      <c r="D114" s="141" t="s">
        <v>107</v>
      </c>
      <c r="E114" s="142"/>
      <c r="F114" s="142"/>
      <c r="G114" s="142"/>
      <c r="H114" s="142"/>
      <c r="I114" s="142"/>
      <c r="J114" s="143">
        <f>J535</f>
        <v>0</v>
      </c>
      <c r="K114" s="10"/>
      <c r="L114" s="14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0"/>
      <c r="C115" s="10"/>
      <c r="D115" s="141" t="s">
        <v>108</v>
      </c>
      <c r="E115" s="142"/>
      <c r="F115" s="142"/>
      <c r="G115" s="142"/>
      <c r="H115" s="142"/>
      <c r="I115" s="142"/>
      <c r="J115" s="143">
        <f>J551</f>
        <v>0</v>
      </c>
      <c r="K115" s="10"/>
      <c r="L115" s="14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36"/>
      <c r="C116" s="9"/>
      <c r="D116" s="137" t="s">
        <v>109</v>
      </c>
      <c r="E116" s="138"/>
      <c r="F116" s="138"/>
      <c r="G116" s="138"/>
      <c r="H116" s="138"/>
      <c r="I116" s="138"/>
      <c r="J116" s="139">
        <f>J556</f>
        <v>0</v>
      </c>
      <c r="K116" s="9"/>
      <c r="L116" s="136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36"/>
      <c r="C117" s="9"/>
      <c r="D117" s="137" t="s">
        <v>110</v>
      </c>
      <c r="E117" s="138"/>
      <c r="F117" s="138"/>
      <c r="G117" s="138"/>
      <c r="H117" s="138"/>
      <c r="I117" s="138"/>
      <c r="J117" s="139">
        <f>J561</f>
        <v>0</v>
      </c>
      <c r="K117" s="9"/>
      <c r="L117" s="13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40"/>
      <c r="C118" s="10"/>
      <c r="D118" s="141" t="s">
        <v>111</v>
      </c>
      <c r="E118" s="142"/>
      <c r="F118" s="142"/>
      <c r="G118" s="142"/>
      <c r="H118" s="142"/>
      <c r="I118" s="142"/>
      <c r="J118" s="143">
        <f>J562</f>
        <v>0</v>
      </c>
      <c r="K118" s="10"/>
      <c r="L118" s="14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0"/>
      <c r="C119" s="10"/>
      <c r="D119" s="141" t="s">
        <v>112</v>
      </c>
      <c r="E119" s="142"/>
      <c r="F119" s="142"/>
      <c r="G119" s="142"/>
      <c r="H119" s="142"/>
      <c r="I119" s="142"/>
      <c r="J119" s="143">
        <f>J565</f>
        <v>0</v>
      </c>
      <c r="K119" s="10"/>
      <c r="L119" s="14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5" s="2" customFormat="1" ht="6.96" customHeight="1">
      <c r="A125" s="38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113</v>
      </c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6.25" customHeight="1">
      <c r="A129" s="38"/>
      <c r="B129" s="39"/>
      <c r="C129" s="38"/>
      <c r="D129" s="38"/>
      <c r="E129" s="117" t="str">
        <f>E7</f>
        <v xml:space="preserve">2022-A2 - HOLICE C.P.673 RUZICKOVA ULICE -  STAVEBNI UPRAVY</v>
      </c>
      <c r="F129" s="32"/>
      <c r="G129" s="32"/>
      <c r="H129" s="32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83</v>
      </c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38"/>
      <c r="D131" s="38"/>
      <c r="E131" s="67" t="str">
        <f>E9</f>
        <v>2 - 2.etapa zateplení, ok...</v>
      </c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38"/>
      <c r="D132" s="38"/>
      <c r="E132" s="38"/>
      <c r="F132" s="38"/>
      <c r="G132" s="38"/>
      <c r="H132" s="38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20</v>
      </c>
      <c r="D133" s="38"/>
      <c r="E133" s="38"/>
      <c r="F133" s="27" t="str">
        <f>F12</f>
        <v xml:space="preserve"> </v>
      </c>
      <c r="G133" s="38"/>
      <c r="H133" s="38"/>
      <c r="I133" s="32" t="s">
        <v>22</v>
      </c>
      <c r="J133" s="69" t="str">
        <f>IF(J12="","",J12)</f>
        <v>21. 12. 2023</v>
      </c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24</v>
      </c>
      <c r="D135" s="38"/>
      <c r="E135" s="38"/>
      <c r="F135" s="27" t="str">
        <f>E15</f>
        <v xml:space="preserve"> </v>
      </c>
      <c r="G135" s="38"/>
      <c r="H135" s="38"/>
      <c r="I135" s="32" t="s">
        <v>29</v>
      </c>
      <c r="J135" s="36" t="str">
        <f>E21</f>
        <v xml:space="preserve"> </v>
      </c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27</v>
      </c>
      <c r="D136" s="38"/>
      <c r="E136" s="38"/>
      <c r="F136" s="27" t="str">
        <f>IF(E18="","",E18)</f>
        <v>Vyplň údaj</v>
      </c>
      <c r="G136" s="38"/>
      <c r="H136" s="38"/>
      <c r="I136" s="32" t="s">
        <v>31</v>
      </c>
      <c r="J136" s="36" t="str">
        <f>E24</f>
        <v xml:space="preserve"> </v>
      </c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0.32" customHeight="1">
      <c r="A137" s="38"/>
      <c r="B137" s="39"/>
      <c r="C137" s="38"/>
      <c r="D137" s="38"/>
      <c r="E137" s="38"/>
      <c r="F137" s="38"/>
      <c r="G137" s="38"/>
      <c r="H137" s="38"/>
      <c r="I137" s="38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11" customFormat="1" ht="29.28" customHeight="1">
      <c r="A138" s="144"/>
      <c r="B138" s="145"/>
      <c r="C138" s="146" t="s">
        <v>114</v>
      </c>
      <c r="D138" s="147" t="s">
        <v>58</v>
      </c>
      <c r="E138" s="147" t="s">
        <v>54</v>
      </c>
      <c r="F138" s="147" t="s">
        <v>55</v>
      </c>
      <c r="G138" s="147" t="s">
        <v>115</v>
      </c>
      <c r="H138" s="147" t="s">
        <v>116</v>
      </c>
      <c r="I138" s="147" t="s">
        <v>117</v>
      </c>
      <c r="J138" s="147" t="s">
        <v>87</v>
      </c>
      <c r="K138" s="148" t="s">
        <v>118</v>
      </c>
      <c r="L138" s="149"/>
      <c r="M138" s="86" t="s">
        <v>1</v>
      </c>
      <c r="N138" s="87" t="s">
        <v>37</v>
      </c>
      <c r="O138" s="87" t="s">
        <v>119</v>
      </c>
      <c r="P138" s="87" t="s">
        <v>120</v>
      </c>
      <c r="Q138" s="87" t="s">
        <v>121</v>
      </c>
      <c r="R138" s="87" t="s">
        <v>122</v>
      </c>
      <c r="S138" s="87" t="s">
        <v>123</v>
      </c>
      <c r="T138" s="88" t="s">
        <v>124</v>
      </c>
      <c r="U138" s="144"/>
      <c r="V138" s="144"/>
      <c r="W138" s="144"/>
      <c r="X138" s="144"/>
      <c r="Y138" s="144"/>
      <c r="Z138" s="144"/>
      <c r="AA138" s="144"/>
      <c r="AB138" s="144"/>
      <c r="AC138" s="144"/>
      <c r="AD138" s="144"/>
      <c r="AE138" s="144"/>
    </row>
    <row r="139" s="2" customFormat="1" ht="22.8" customHeight="1">
      <c r="A139" s="38"/>
      <c r="B139" s="39"/>
      <c r="C139" s="93" t="s">
        <v>125</v>
      </c>
      <c r="D139" s="38"/>
      <c r="E139" s="38"/>
      <c r="F139" s="38"/>
      <c r="G139" s="38"/>
      <c r="H139" s="38"/>
      <c r="I139" s="38"/>
      <c r="J139" s="150">
        <f>BK139</f>
        <v>0</v>
      </c>
      <c r="K139" s="38"/>
      <c r="L139" s="39"/>
      <c r="M139" s="89"/>
      <c r="N139" s="73"/>
      <c r="O139" s="90"/>
      <c r="P139" s="151">
        <f>P140+P366+P556+P561</f>
        <v>0</v>
      </c>
      <c r="Q139" s="90"/>
      <c r="R139" s="151">
        <f>R140+R366+R556+R561</f>
        <v>38.076954880000002</v>
      </c>
      <c r="S139" s="90"/>
      <c r="T139" s="152">
        <f>T140+T366+T556+T561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72</v>
      </c>
      <c r="AU139" s="19" t="s">
        <v>89</v>
      </c>
      <c r="BK139" s="153">
        <f>BK140+BK366+BK556+BK561</f>
        <v>0</v>
      </c>
    </row>
    <row r="140" s="12" customFormat="1" ht="25.92" customHeight="1">
      <c r="A140" s="12"/>
      <c r="B140" s="154"/>
      <c r="C140" s="12"/>
      <c r="D140" s="155" t="s">
        <v>72</v>
      </c>
      <c r="E140" s="156" t="s">
        <v>126</v>
      </c>
      <c r="F140" s="156" t="s">
        <v>127</v>
      </c>
      <c r="G140" s="12"/>
      <c r="H140" s="12"/>
      <c r="I140" s="157"/>
      <c r="J140" s="158">
        <f>BK140</f>
        <v>0</v>
      </c>
      <c r="K140" s="12"/>
      <c r="L140" s="154"/>
      <c r="M140" s="159"/>
      <c r="N140" s="160"/>
      <c r="O140" s="160"/>
      <c r="P140" s="161">
        <f>P141+P143+P150+P161+P296+P309+P351+P363</f>
        <v>0</v>
      </c>
      <c r="Q140" s="160"/>
      <c r="R140" s="161">
        <f>R141+R143+R150+R161+R296+R309+R351+R363</f>
        <v>37.594606400000004</v>
      </c>
      <c r="S140" s="160"/>
      <c r="T140" s="162">
        <f>T141+T143+T150+T161+T296+T309+T351+T363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5" t="s">
        <v>80</v>
      </c>
      <c r="AT140" s="163" t="s">
        <v>72</v>
      </c>
      <c r="AU140" s="163" t="s">
        <v>73</v>
      </c>
      <c r="AY140" s="155" t="s">
        <v>128</v>
      </c>
      <c r="BK140" s="164">
        <f>BK141+BK143+BK150+BK161+BK296+BK309+BK351+BK363</f>
        <v>0</v>
      </c>
    </row>
    <row r="141" s="12" customFormat="1" ht="22.8" customHeight="1">
      <c r="A141" s="12"/>
      <c r="B141" s="154"/>
      <c r="C141" s="12"/>
      <c r="D141" s="155" t="s">
        <v>72</v>
      </c>
      <c r="E141" s="165" t="s">
        <v>80</v>
      </c>
      <c r="F141" s="165" t="s">
        <v>129</v>
      </c>
      <c r="G141" s="12"/>
      <c r="H141" s="12"/>
      <c r="I141" s="157"/>
      <c r="J141" s="166">
        <f>BK141</f>
        <v>0</v>
      </c>
      <c r="K141" s="12"/>
      <c r="L141" s="154"/>
      <c r="M141" s="159"/>
      <c r="N141" s="160"/>
      <c r="O141" s="160"/>
      <c r="P141" s="161">
        <f>P142</f>
        <v>0</v>
      </c>
      <c r="Q141" s="160"/>
      <c r="R141" s="161">
        <f>R142</f>
        <v>0</v>
      </c>
      <c r="S141" s="160"/>
      <c r="T141" s="16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5" t="s">
        <v>80</v>
      </c>
      <c r="AT141" s="163" t="s">
        <v>72</v>
      </c>
      <c r="AU141" s="163" t="s">
        <v>80</v>
      </c>
      <c r="AY141" s="155" t="s">
        <v>128</v>
      </c>
      <c r="BK141" s="164">
        <f>BK142</f>
        <v>0</v>
      </c>
    </row>
    <row r="142" s="2" customFormat="1" ht="16.5" customHeight="1">
      <c r="A142" s="38"/>
      <c r="B142" s="167"/>
      <c r="C142" s="168" t="s">
        <v>80</v>
      </c>
      <c r="D142" s="168" t="s">
        <v>130</v>
      </c>
      <c r="E142" s="169" t="s">
        <v>131</v>
      </c>
      <c r="F142" s="170" t="s">
        <v>132</v>
      </c>
      <c r="G142" s="171" t="s">
        <v>133</v>
      </c>
      <c r="H142" s="172">
        <v>15</v>
      </c>
      <c r="I142" s="173"/>
      <c r="J142" s="174">
        <f>ROUND(I142*H142,2)</f>
        <v>0</v>
      </c>
      <c r="K142" s="170" t="s">
        <v>1</v>
      </c>
      <c r="L142" s="39"/>
      <c r="M142" s="175" t="s">
        <v>1</v>
      </c>
      <c r="N142" s="176" t="s">
        <v>38</v>
      </c>
      <c r="O142" s="77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79" t="s">
        <v>134</v>
      </c>
      <c r="AT142" s="179" t="s">
        <v>130</v>
      </c>
      <c r="AU142" s="179" t="s">
        <v>77</v>
      </c>
      <c r="AY142" s="19" t="s">
        <v>128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9" t="s">
        <v>80</v>
      </c>
      <c r="BK142" s="180">
        <f>ROUND(I142*H142,2)</f>
        <v>0</v>
      </c>
      <c r="BL142" s="19" t="s">
        <v>134</v>
      </c>
      <c r="BM142" s="179" t="s">
        <v>77</v>
      </c>
    </row>
    <row r="143" s="12" customFormat="1" ht="22.8" customHeight="1">
      <c r="A143" s="12"/>
      <c r="B143" s="154"/>
      <c r="C143" s="12"/>
      <c r="D143" s="155" t="s">
        <v>72</v>
      </c>
      <c r="E143" s="165" t="s">
        <v>135</v>
      </c>
      <c r="F143" s="165" t="s">
        <v>136</v>
      </c>
      <c r="G143" s="12"/>
      <c r="H143" s="12"/>
      <c r="I143" s="157"/>
      <c r="J143" s="166">
        <f>BK143</f>
        <v>0</v>
      </c>
      <c r="K143" s="12"/>
      <c r="L143" s="154"/>
      <c r="M143" s="159"/>
      <c r="N143" s="160"/>
      <c r="O143" s="160"/>
      <c r="P143" s="161">
        <f>SUM(P144:P149)</f>
        <v>0</v>
      </c>
      <c r="Q143" s="160"/>
      <c r="R143" s="161">
        <f>SUM(R144:R149)</f>
        <v>0</v>
      </c>
      <c r="S143" s="160"/>
      <c r="T143" s="162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5" t="s">
        <v>80</v>
      </c>
      <c r="AT143" s="163" t="s">
        <v>72</v>
      </c>
      <c r="AU143" s="163" t="s">
        <v>80</v>
      </c>
      <c r="AY143" s="155" t="s">
        <v>128</v>
      </c>
      <c r="BK143" s="164">
        <f>SUM(BK144:BK149)</f>
        <v>0</v>
      </c>
    </row>
    <row r="144" s="2" customFormat="1" ht="24.15" customHeight="1">
      <c r="A144" s="38"/>
      <c r="B144" s="167"/>
      <c r="C144" s="168" t="s">
        <v>77</v>
      </c>
      <c r="D144" s="168" t="s">
        <v>130</v>
      </c>
      <c r="E144" s="169" t="s">
        <v>137</v>
      </c>
      <c r="F144" s="170" t="s">
        <v>138</v>
      </c>
      <c r="G144" s="171" t="s">
        <v>139</v>
      </c>
      <c r="H144" s="172">
        <v>0.17999999999999999</v>
      </c>
      <c r="I144" s="173"/>
      <c r="J144" s="174">
        <f>ROUND(I144*H144,2)</f>
        <v>0</v>
      </c>
      <c r="K144" s="170" t="s">
        <v>140</v>
      </c>
      <c r="L144" s="39"/>
      <c r="M144" s="175" t="s">
        <v>1</v>
      </c>
      <c r="N144" s="176" t="s">
        <v>38</v>
      </c>
      <c r="O144" s="77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79" t="s">
        <v>134</v>
      </c>
      <c r="AT144" s="179" t="s">
        <v>130</v>
      </c>
      <c r="AU144" s="179" t="s">
        <v>77</v>
      </c>
      <c r="AY144" s="19" t="s">
        <v>128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9" t="s">
        <v>80</v>
      </c>
      <c r="BK144" s="180">
        <f>ROUND(I144*H144,2)</f>
        <v>0</v>
      </c>
      <c r="BL144" s="19" t="s">
        <v>134</v>
      </c>
      <c r="BM144" s="179" t="s">
        <v>134</v>
      </c>
    </row>
    <row r="145" s="2" customFormat="1">
      <c r="A145" s="38"/>
      <c r="B145" s="39"/>
      <c r="C145" s="38"/>
      <c r="D145" s="181" t="s">
        <v>141</v>
      </c>
      <c r="E145" s="38"/>
      <c r="F145" s="182" t="s">
        <v>142</v>
      </c>
      <c r="G145" s="38"/>
      <c r="H145" s="38"/>
      <c r="I145" s="183"/>
      <c r="J145" s="38"/>
      <c r="K145" s="38"/>
      <c r="L145" s="39"/>
      <c r="M145" s="184"/>
      <c r="N145" s="185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141</v>
      </c>
      <c r="AU145" s="19" t="s">
        <v>77</v>
      </c>
    </row>
    <row r="146" s="13" customFormat="1">
      <c r="A146" s="13"/>
      <c r="B146" s="186"/>
      <c r="C146" s="13"/>
      <c r="D146" s="187" t="s">
        <v>143</v>
      </c>
      <c r="E146" s="188" t="s">
        <v>1</v>
      </c>
      <c r="F146" s="189" t="s">
        <v>144</v>
      </c>
      <c r="G146" s="13"/>
      <c r="H146" s="188" t="s">
        <v>1</v>
      </c>
      <c r="I146" s="190"/>
      <c r="J146" s="13"/>
      <c r="K146" s="13"/>
      <c r="L146" s="186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143</v>
      </c>
      <c r="AU146" s="188" t="s">
        <v>77</v>
      </c>
      <c r="AV146" s="13" t="s">
        <v>80</v>
      </c>
      <c r="AW146" s="13" t="s">
        <v>30</v>
      </c>
      <c r="AX146" s="13" t="s">
        <v>73</v>
      </c>
      <c r="AY146" s="188" t="s">
        <v>128</v>
      </c>
    </row>
    <row r="147" s="13" customFormat="1">
      <c r="A147" s="13"/>
      <c r="B147" s="186"/>
      <c r="C147" s="13"/>
      <c r="D147" s="187" t="s">
        <v>143</v>
      </c>
      <c r="E147" s="188" t="s">
        <v>1</v>
      </c>
      <c r="F147" s="189" t="s">
        <v>145</v>
      </c>
      <c r="G147" s="13"/>
      <c r="H147" s="188" t="s">
        <v>1</v>
      </c>
      <c r="I147" s="190"/>
      <c r="J147" s="13"/>
      <c r="K147" s="13"/>
      <c r="L147" s="186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143</v>
      </c>
      <c r="AU147" s="188" t="s">
        <v>77</v>
      </c>
      <c r="AV147" s="13" t="s">
        <v>80</v>
      </c>
      <c r="AW147" s="13" t="s">
        <v>30</v>
      </c>
      <c r="AX147" s="13" t="s">
        <v>73</v>
      </c>
      <c r="AY147" s="188" t="s">
        <v>128</v>
      </c>
    </row>
    <row r="148" s="14" customFormat="1">
      <c r="A148" s="14"/>
      <c r="B148" s="194"/>
      <c r="C148" s="14"/>
      <c r="D148" s="187" t="s">
        <v>143</v>
      </c>
      <c r="E148" s="195" t="s">
        <v>1</v>
      </c>
      <c r="F148" s="196" t="s">
        <v>146</v>
      </c>
      <c r="G148" s="14"/>
      <c r="H148" s="197">
        <v>0.17999999999999999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143</v>
      </c>
      <c r="AU148" s="195" t="s">
        <v>77</v>
      </c>
      <c r="AV148" s="14" t="s">
        <v>77</v>
      </c>
      <c r="AW148" s="14" t="s">
        <v>30</v>
      </c>
      <c r="AX148" s="14" t="s">
        <v>73</v>
      </c>
      <c r="AY148" s="195" t="s">
        <v>128</v>
      </c>
    </row>
    <row r="149" s="15" customFormat="1">
      <c r="A149" s="15"/>
      <c r="B149" s="202"/>
      <c r="C149" s="15"/>
      <c r="D149" s="187" t="s">
        <v>143</v>
      </c>
      <c r="E149" s="203" t="s">
        <v>1</v>
      </c>
      <c r="F149" s="204" t="s">
        <v>147</v>
      </c>
      <c r="G149" s="15"/>
      <c r="H149" s="205">
        <v>0.17999999999999999</v>
      </c>
      <c r="I149" s="206"/>
      <c r="J149" s="15"/>
      <c r="K149" s="15"/>
      <c r="L149" s="202"/>
      <c r="M149" s="207"/>
      <c r="N149" s="208"/>
      <c r="O149" s="208"/>
      <c r="P149" s="208"/>
      <c r="Q149" s="208"/>
      <c r="R149" s="208"/>
      <c r="S149" s="208"/>
      <c r="T149" s="20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3" t="s">
        <v>143</v>
      </c>
      <c r="AU149" s="203" t="s">
        <v>77</v>
      </c>
      <c r="AV149" s="15" t="s">
        <v>134</v>
      </c>
      <c r="AW149" s="15" t="s">
        <v>30</v>
      </c>
      <c r="AX149" s="15" t="s">
        <v>80</v>
      </c>
      <c r="AY149" s="203" t="s">
        <v>128</v>
      </c>
    </row>
    <row r="150" s="12" customFormat="1" ht="22.8" customHeight="1">
      <c r="A150" s="12"/>
      <c r="B150" s="154"/>
      <c r="C150" s="12"/>
      <c r="D150" s="155" t="s">
        <v>72</v>
      </c>
      <c r="E150" s="165" t="s">
        <v>134</v>
      </c>
      <c r="F150" s="165" t="s">
        <v>148</v>
      </c>
      <c r="G150" s="12"/>
      <c r="H150" s="12"/>
      <c r="I150" s="157"/>
      <c r="J150" s="166">
        <f>BK150</f>
        <v>0</v>
      </c>
      <c r="K150" s="12"/>
      <c r="L150" s="154"/>
      <c r="M150" s="159"/>
      <c r="N150" s="160"/>
      <c r="O150" s="160"/>
      <c r="P150" s="161">
        <f>SUM(P151:P160)</f>
        <v>0</v>
      </c>
      <c r="Q150" s="160"/>
      <c r="R150" s="161">
        <f>SUM(R151:R160)</f>
        <v>0</v>
      </c>
      <c r="S150" s="160"/>
      <c r="T150" s="162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5" t="s">
        <v>80</v>
      </c>
      <c r="AT150" s="163" t="s">
        <v>72</v>
      </c>
      <c r="AU150" s="163" t="s">
        <v>80</v>
      </c>
      <c r="AY150" s="155" t="s">
        <v>128</v>
      </c>
      <c r="BK150" s="164">
        <f>SUM(BK151:BK160)</f>
        <v>0</v>
      </c>
    </row>
    <row r="151" s="2" customFormat="1" ht="24.15" customHeight="1">
      <c r="A151" s="38"/>
      <c r="B151" s="167"/>
      <c r="C151" s="168" t="s">
        <v>135</v>
      </c>
      <c r="D151" s="168" t="s">
        <v>130</v>
      </c>
      <c r="E151" s="169" t="s">
        <v>149</v>
      </c>
      <c r="F151" s="170" t="s">
        <v>150</v>
      </c>
      <c r="G151" s="171" t="s">
        <v>151</v>
      </c>
      <c r="H151" s="172">
        <v>48</v>
      </c>
      <c r="I151" s="173"/>
      <c r="J151" s="174">
        <f>ROUND(I151*H151,2)</f>
        <v>0</v>
      </c>
      <c r="K151" s="170" t="s">
        <v>140</v>
      </c>
      <c r="L151" s="39"/>
      <c r="M151" s="175" t="s">
        <v>1</v>
      </c>
      <c r="N151" s="176" t="s">
        <v>38</v>
      </c>
      <c r="O151" s="77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79" t="s">
        <v>134</v>
      </c>
      <c r="AT151" s="179" t="s">
        <v>130</v>
      </c>
      <c r="AU151" s="179" t="s">
        <v>77</v>
      </c>
      <c r="AY151" s="19" t="s">
        <v>128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9" t="s">
        <v>80</v>
      </c>
      <c r="BK151" s="180">
        <f>ROUND(I151*H151,2)</f>
        <v>0</v>
      </c>
      <c r="BL151" s="19" t="s">
        <v>134</v>
      </c>
      <c r="BM151" s="179" t="s">
        <v>152</v>
      </c>
    </row>
    <row r="152" s="2" customFormat="1">
      <c r="A152" s="38"/>
      <c r="B152" s="39"/>
      <c r="C152" s="38"/>
      <c r="D152" s="181" t="s">
        <v>141</v>
      </c>
      <c r="E152" s="38"/>
      <c r="F152" s="182" t="s">
        <v>153</v>
      </c>
      <c r="G152" s="38"/>
      <c r="H152" s="38"/>
      <c r="I152" s="183"/>
      <c r="J152" s="38"/>
      <c r="K152" s="38"/>
      <c r="L152" s="39"/>
      <c r="M152" s="184"/>
      <c r="N152" s="185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141</v>
      </c>
      <c r="AU152" s="19" t="s">
        <v>77</v>
      </c>
    </row>
    <row r="153" s="2" customFormat="1" ht="33" customHeight="1">
      <c r="A153" s="38"/>
      <c r="B153" s="167"/>
      <c r="C153" s="168" t="s">
        <v>134</v>
      </c>
      <c r="D153" s="168" t="s">
        <v>130</v>
      </c>
      <c r="E153" s="169" t="s">
        <v>154</v>
      </c>
      <c r="F153" s="170" t="s">
        <v>155</v>
      </c>
      <c r="G153" s="171" t="s">
        <v>156</v>
      </c>
      <c r="H153" s="172">
        <v>5.843</v>
      </c>
      <c r="I153" s="173"/>
      <c r="J153" s="174">
        <f>ROUND(I153*H153,2)</f>
        <v>0</v>
      </c>
      <c r="K153" s="170" t="s">
        <v>140</v>
      </c>
      <c r="L153" s="39"/>
      <c r="M153" s="175" t="s">
        <v>1</v>
      </c>
      <c r="N153" s="176" t="s">
        <v>38</v>
      </c>
      <c r="O153" s="77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79" t="s">
        <v>134</v>
      </c>
      <c r="AT153" s="179" t="s">
        <v>130</v>
      </c>
      <c r="AU153" s="179" t="s">
        <v>77</v>
      </c>
      <c r="AY153" s="19" t="s">
        <v>128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9" t="s">
        <v>80</v>
      </c>
      <c r="BK153" s="180">
        <f>ROUND(I153*H153,2)</f>
        <v>0</v>
      </c>
      <c r="BL153" s="19" t="s">
        <v>134</v>
      </c>
      <c r="BM153" s="179" t="s">
        <v>157</v>
      </c>
    </row>
    <row r="154" s="2" customFormat="1">
      <c r="A154" s="38"/>
      <c r="B154" s="39"/>
      <c r="C154" s="38"/>
      <c r="D154" s="181" t="s">
        <v>141</v>
      </c>
      <c r="E154" s="38"/>
      <c r="F154" s="182" t="s">
        <v>158</v>
      </c>
      <c r="G154" s="38"/>
      <c r="H154" s="38"/>
      <c r="I154" s="183"/>
      <c r="J154" s="38"/>
      <c r="K154" s="38"/>
      <c r="L154" s="39"/>
      <c r="M154" s="184"/>
      <c r="N154" s="185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141</v>
      </c>
      <c r="AU154" s="19" t="s">
        <v>77</v>
      </c>
    </row>
    <row r="155" s="13" customFormat="1">
      <c r="A155" s="13"/>
      <c r="B155" s="186"/>
      <c r="C155" s="13"/>
      <c r="D155" s="187" t="s">
        <v>143</v>
      </c>
      <c r="E155" s="188" t="s">
        <v>1</v>
      </c>
      <c r="F155" s="189" t="s">
        <v>159</v>
      </c>
      <c r="G155" s="13"/>
      <c r="H155" s="188" t="s">
        <v>1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143</v>
      </c>
      <c r="AU155" s="188" t="s">
        <v>77</v>
      </c>
      <c r="AV155" s="13" t="s">
        <v>80</v>
      </c>
      <c r="AW155" s="13" t="s">
        <v>30</v>
      </c>
      <c r="AX155" s="13" t="s">
        <v>73</v>
      </c>
      <c r="AY155" s="188" t="s">
        <v>128</v>
      </c>
    </row>
    <row r="156" s="14" customFormat="1">
      <c r="A156" s="14"/>
      <c r="B156" s="194"/>
      <c r="C156" s="14"/>
      <c r="D156" s="187" t="s">
        <v>143</v>
      </c>
      <c r="E156" s="195" t="s">
        <v>1</v>
      </c>
      <c r="F156" s="196" t="s">
        <v>160</v>
      </c>
      <c r="G156" s="14"/>
      <c r="H156" s="197">
        <v>5.843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143</v>
      </c>
      <c r="AU156" s="195" t="s">
        <v>77</v>
      </c>
      <c r="AV156" s="14" t="s">
        <v>77</v>
      </c>
      <c r="AW156" s="14" t="s">
        <v>30</v>
      </c>
      <c r="AX156" s="14" t="s">
        <v>73</v>
      </c>
      <c r="AY156" s="195" t="s">
        <v>128</v>
      </c>
    </row>
    <row r="157" s="15" customFormat="1">
      <c r="A157" s="15"/>
      <c r="B157" s="202"/>
      <c r="C157" s="15"/>
      <c r="D157" s="187" t="s">
        <v>143</v>
      </c>
      <c r="E157" s="203" t="s">
        <v>1</v>
      </c>
      <c r="F157" s="204" t="s">
        <v>147</v>
      </c>
      <c r="G157" s="15"/>
      <c r="H157" s="205">
        <v>5.843</v>
      </c>
      <c r="I157" s="206"/>
      <c r="J157" s="15"/>
      <c r="K157" s="15"/>
      <c r="L157" s="202"/>
      <c r="M157" s="207"/>
      <c r="N157" s="208"/>
      <c r="O157" s="208"/>
      <c r="P157" s="208"/>
      <c r="Q157" s="208"/>
      <c r="R157" s="208"/>
      <c r="S157" s="208"/>
      <c r="T157" s="20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3" t="s">
        <v>143</v>
      </c>
      <c r="AU157" s="203" t="s">
        <v>77</v>
      </c>
      <c r="AV157" s="15" t="s">
        <v>134</v>
      </c>
      <c r="AW157" s="15" t="s">
        <v>30</v>
      </c>
      <c r="AX157" s="15" t="s">
        <v>80</v>
      </c>
      <c r="AY157" s="203" t="s">
        <v>128</v>
      </c>
    </row>
    <row r="158" s="2" customFormat="1" ht="24.15" customHeight="1">
      <c r="A158" s="38"/>
      <c r="B158" s="167"/>
      <c r="C158" s="210" t="s">
        <v>161</v>
      </c>
      <c r="D158" s="210" t="s">
        <v>162</v>
      </c>
      <c r="E158" s="211" t="s">
        <v>163</v>
      </c>
      <c r="F158" s="212" t="s">
        <v>164</v>
      </c>
      <c r="G158" s="213" t="s">
        <v>156</v>
      </c>
      <c r="H158" s="214">
        <v>6.3099999999999996</v>
      </c>
      <c r="I158" s="215"/>
      <c r="J158" s="216">
        <f>ROUND(I158*H158,2)</f>
        <v>0</v>
      </c>
      <c r="K158" s="212" t="s">
        <v>140</v>
      </c>
      <c r="L158" s="217"/>
      <c r="M158" s="218" t="s">
        <v>1</v>
      </c>
      <c r="N158" s="219" t="s">
        <v>38</v>
      </c>
      <c r="O158" s="77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9" t="s">
        <v>157</v>
      </c>
      <c r="AT158" s="179" t="s">
        <v>162</v>
      </c>
      <c r="AU158" s="179" t="s">
        <v>77</v>
      </c>
      <c r="AY158" s="19" t="s">
        <v>128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9" t="s">
        <v>80</v>
      </c>
      <c r="BK158" s="180">
        <f>ROUND(I158*H158,2)</f>
        <v>0</v>
      </c>
      <c r="BL158" s="19" t="s">
        <v>134</v>
      </c>
      <c r="BM158" s="179" t="s">
        <v>165</v>
      </c>
    </row>
    <row r="159" s="14" customFormat="1">
      <c r="A159" s="14"/>
      <c r="B159" s="194"/>
      <c r="C159" s="14"/>
      <c r="D159" s="187" t="s">
        <v>143</v>
      </c>
      <c r="E159" s="195" t="s">
        <v>1</v>
      </c>
      <c r="F159" s="196" t="s">
        <v>166</v>
      </c>
      <c r="G159" s="14"/>
      <c r="H159" s="197">
        <v>6.3099999999999996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143</v>
      </c>
      <c r="AU159" s="195" t="s">
        <v>77</v>
      </c>
      <c r="AV159" s="14" t="s">
        <v>77</v>
      </c>
      <c r="AW159" s="14" t="s">
        <v>30</v>
      </c>
      <c r="AX159" s="14" t="s">
        <v>73</v>
      </c>
      <c r="AY159" s="195" t="s">
        <v>128</v>
      </c>
    </row>
    <row r="160" s="15" customFormat="1">
      <c r="A160" s="15"/>
      <c r="B160" s="202"/>
      <c r="C160" s="15"/>
      <c r="D160" s="187" t="s">
        <v>143</v>
      </c>
      <c r="E160" s="203" t="s">
        <v>1</v>
      </c>
      <c r="F160" s="204" t="s">
        <v>147</v>
      </c>
      <c r="G160" s="15"/>
      <c r="H160" s="205">
        <v>6.3099999999999996</v>
      </c>
      <c r="I160" s="206"/>
      <c r="J160" s="15"/>
      <c r="K160" s="15"/>
      <c r="L160" s="202"/>
      <c r="M160" s="207"/>
      <c r="N160" s="208"/>
      <c r="O160" s="208"/>
      <c r="P160" s="208"/>
      <c r="Q160" s="208"/>
      <c r="R160" s="208"/>
      <c r="S160" s="208"/>
      <c r="T160" s="20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3" t="s">
        <v>143</v>
      </c>
      <c r="AU160" s="203" t="s">
        <v>77</v>
      </c>
      <c r="AV160" s="15" t="s">
        <v>134</v>
      </c>
      <c r="AW160" s="15" t="s">
        <v>30</v>
      </c>
      <c r="AX160" s="15" t="s">
        <v>80</v>
      </c>
      <c r="AY160" s="203" t="s">
        <v>128</v>
      </c>
    </row>
    <row r="161" s="12" customFormat="1" ht="22.8" customHeight="1">
      <c r="A161" s="12"/>
      <c r="B161" s="154"/>
      <c r="C161" s="12"/>
      <c r="D161" s="155" t="s">
        <v>72</v>
      </c>
      <c r="E161" s="165" t="s">
        <v>152</v>
      </c>
      <c r="F161" s="165" t="s">
        <v>167</v>
      </c>
      <c r="G161" s="12"/>
      <c r="H161" s="12"/>
      <c r="I161" s="157"/>
      <c r="J161" s="166">
        <f>BK161</f>
        <v>0</v>
      </c>
      <c r="K161" s="12"/>
      <c r="L161" s="154"/>
      <c r="M161" s="159"/>
      <c r="N161" s="160"/>
      <c r="O161" s="160"/>
      <c r="P161" s="161">
        <f>SUM(P162:P295)</f>
        <v>0</v>
      </c>
      <c r="Q161" s="160"/>
      <c r="R161" s="161">
        <f>SUM(R162:R295)</f>
        <v>37.594606400000004</v>
      </c>
      <c r="S161" s="160"/>
      <c r="T161" s="162">
        <f>SUM(T162:T295)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5" t="s">
        <v>80</v>
      </c>
      <c r="AT161" s="163" t="s">
        <v>72</v>
      </c>
      <c r="AU161" s="163" t="s">
        <v>80</v>
      </c>
      <c r="AY161" s="155" t="s">
        <v>128</v>
      </c>
      <c r="BK161" s="164">
        <f>SUM(BK162:BK295)</f>
        <v>0</v>
      </c>
    </row>
    <row r="162" s="2" customFormat="1" ht="24.15" customHeight="1">
      <c r="A162" s="38"/>
      <c r="B162" s="167"/>
      <c r="C162" s="168" t="s">
        <v>152</v>
      </c>
      <c r="D162" s="168" t="s">
        <v>130</v>
      </c>
      <c r="E162" s="169" t="s">
        <v>168</v>
      </c>
      <c r="F162" s="170" t="s">
        <v>169</v>
      </c>
      <c r="G162" s="171" t="s">
        <v>133</v>
      </c>
      <c r="H162" s="172">
        <v>212.69999999999999</v>
      </c>
      <c r="I162" s="173"/>
      <c r="J162" s="174">
        <f>ROUND(I162*H162,2)</f>
        <v>0</v>
      </c>
      <c r="K162" s="170" t="s">
        <v>170</v>
      </c>
      <c r="L162" s="39"/>
      <c r="M162" s="175" t="s">
        <v>1</v>
      </c>
      <c r="N162" s="176" t="s">
        <v>38</v>
      </c>
      <c r="O162" s="77"/>
      <c r="P162" s="177">
        <f>O162*H162</f>
        <v>0</v>
      </c>
      <c r="Q162" s="177">
        <v>0.028199999999999999</v>
      </c>
      <c r="R162" s="177">
        <f>Q162*H162</f>
        <v>5.9981399999999994</v>
      </c>
      <c r="S162" s="177">
        <v>0</v>
      </c>
      <c r="T162" s="17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79" t="s">
        <v>134</v>
      </c>
      <c r="AT162" s="179" t="s">
        <v>130</v>
      </c>
      <c r="AU162" s="179" t="s">
        <v>77</v>
      </c>
      <c r="AY162" s="19" t="s">
        <v>128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9" t="s">
        <v>80</v>
      </c>
      <c r="BK162" s="180">
        <f>ROUND(I162*H162,2)</f>
        <v>0</v>
      </c>
      <c r="BL162" s="19" t="s">
        <v>134</v>
      </c>
      <c r="BM162" s="179" t="s">
        <v>171</v>
      </c>
    </row>
    <row r="163" s="2" customFormat="1">
      <c r="A163" s="38"/>
      <c r="B163" s="39"/>
      <c r="C163" s="38"/>
      <c r="D163" s="181" t="s">
        <v>141</v>
      </c>
      <c r="E163" s="38"/>
      <c r="F163" s="182" t="s">
        <v>172</v>
      </c>
      <c r="G163" s="38"/>
      <c r="H163" s="38"/>
      <c r="I163" s="183"/>
      <c r="J163" s="38"/>
      <c r="K163" s="38"/>
      <c r="L163" s="39"/>
      <c r="M163" s="184"/>
      <c r="N163" s="185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141</v>
      </c>
      <c r="AU163" s="19" t="s">
        <v>77</v>
      </c>
    </row>
    <row r="164" s="13" customFormat="1">
      <c r="A164" s="13"/>
      <c r="B164" s="186"/>
      <c r="C164" s="13"/>
      <c r="D164" s="187" t="s">
        <v>143</v>
      </c>
      <c r="E164" s="188" t="s">
        <v>1</v>
      </c>
      <c r="F164" s="189" t="s">
        <v>173</v>
      </c>
      <c r="G164" s="13"/>
      <c r="H164" s="188" t="s">
        <v>1</v>
      </c>
      <c r="I164" s="190"/>
      <c r="J164" s="13"/>
      <c r="K164" s="13"/>
      <c r="L164" s="186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143</v>
      </c>
      <c r="AU164" s="188" t="s">
        <v>77</v>
      </c>
      <c r="AV164" s="13" t="s">
        <v>80</v>
      </c>
      <c r="AW164" s="13" t="s">
        <v>30</v>
      </c>
      <c r="AX164" s="13" t="s">
        <v>73</v>
      </c>
      <c r="AY164" s="188" t="s">
        <v>128</v>
      </c>
    </row>
    <row r="165" s="14" customFormat="1">
      <c r="A165" s="14"/>
      <c r="B165" s="194"/>
      <c r="C165" s="14"/>
      <c r="D165" s="187" t="s">
        <v>143</v>
      </c>
      <c r="E165" s="195" t="s">
        <v>1</v>
      </c>
      <c r="F165" s="196" t="s">
        <v>174</v>
      </c>
      <c r="G165" s="14"/>
      <c r="H165" s="197">
        <v>119.7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143</v>
      </c>
      <c r="AU165" s="195" t="s">
        <v>77</v>
      </c>
      <c r="AV165" s="14" t="s">
        <v>77</v>
      </c>
      <c r="AW165" s="14" t="s">
        <v>30</v>
      </c>
      <c r="AX165" s="14" t="s">
        <v>73</v>
      </c>
      <c r="AY165" s="195" t="s">
        <v>128</v>
      </c>
    </row>
    <row r="166" s="13" customFormat="1">
      <c r="A166" s="13"/>
      <c r="B166" s="186"/>
      <c r="C166" s="13"/>
      <c r="D166" s="187" t="s">
        <v>143</v>
      </c>
      <c r="E166" s="188" t="s">
        <v>1</v>
      </c>
      <c r="F166" s="189" t="s">
        <v>175</v>
      </c>
      <c r="G166" s="13"/>
      <c r="H166" s="188" t="s">
        <v>1</v>
      </c>
      <c r="I166" s="190"/>
      <c r="J166" s="13"/>
      <c r="K166" s="13"/>
      <c r="L166" s="186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143</v>
      </c>
      <c r="AU166" s="188" t="s">
        <v>77</v>
      </c>
      <c r="AV166" s="13" t="s">
        <v>80</v>
      </c>
      <c r="AW166" s="13" t="s">
        <v>30</v>
      </c>
      <c r="AX166" s="13" t="s">
        <v>73</v>
      </c>
      <c r="AY166" s="188" t="s">
        <v>128</v>
      </c>
    </row>
    <row r="167" s="14" customFormat="1">
      <c r="A167" s="14"/>
      <c r="B167" s="194"/>
      <c r="C167" s="14"/>
      <c r="D167" s="187" t="s">
        <v>143</v>
      </c>
      <c r="E167" s="195" t="s">
        <v>1</v>
      </c>
      <c r="F167" s="196" t="s">
        <v>176</v>
      </c>
      <c r="G167" s="14"/>
      <c r="H167" s="197">
        <v>93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143</v>
      </c>
      <c r="AU167" s="195" t="s">
        <v>77</v>
      </c>
      <c r="AV167" s="14" t="s">
        <v>77</v>
      </c>
      <c r="AW167" s="14" t="s">
        <v>30</v>
      </c>
      <c r="AX167" s="14" t="s">
        <v>73</v>
      </c>
      <c r="AY167" s="195" t="s">
        <v>128</v>
      </c>
    </row>
    <row r="168" s="15" customFormat="1">
      <c r="A168" s="15"/>
      <c r="B168" s="202"/>
      <c r="C168" s="15"/>
      <c r="D168" s="187" t="s">
        <v>143</v>
      </c>
      <c r="E168" s="203" t="s">
        <v>1</v>
      </c>
      <c r="F168" s="204" t="s">
        <v>147</v>
      </c>
      <c r="G168" s="15"/>
      <c r="H168" s="205">
        <v>212.69999999999999</v>
      </c>
      <c r="I168" s="206"/>
      <c r="J168" s="15"/>
      <c r="K168" s="15"/>
      <c r="L168" s="202"/>
      <c r="M168" s="207"/>
      <c r="N168" s="208"/>
      <c r="O168" s="208"/>
      <c r="P168" s="208"/>
      <c r="Q168" s="208"/>
      <c r="R168" s="208"/>
      <c r="S168" s="208"/>
      <c r="T168" s="20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03" t="s">
        <v>143</v>
      </c>
      <c r="AU168" s="203" t="s">
        <v>77</v>
      </c>
      <c r="AV168" s="15" t="s">
        <v>134</v>
      </c>
      <c r="AW168" s="15" t="s">
        <v>30</v>
      </c>
      <c r="AX168" s="15" t="s">
        <v>80</v>
      </c>
      <c r="AY168" s="203" t="s">
        <v>128</v>
      </c>
    </row>
    <row r="169" s="2" customFormat="1" ht="24.15" customHeight="1">
      <c r="A169" s="38"/>
      <c r="B169" s="167"/>
      <c r="C169" s="168" t="s">
        <v>177</v>
      </c>
      <c r="D169" s="168" t="s">
        <v>130</v>
      </c>
      <c r="E169" s="169" t="s">
        <v>178</v>
      </c>
      <c r="F169" s="170" t="s">
        <v>179</v>
      </c>
      <c r="G169" s="171" t="s">
        <v>133</v>
      </c>
      <c r="H169" s="172">
        <v>1205.972</v>
      </c>
      <c r="I169" s="173"/>
      <c r="J169" s="174">
        <f>ROUND(I169*H169,2)</f>
        <v>0</v>
      </c>
      <c r="K169" s="170" t="s">
        <v>170</v>
      </c>
      <c r="L169" s="39"/>
      <c r="M169" s="175" t="s">
        <v>1</v>
      </c>
      <c r="N169" s="176" t="s">
        <v>38</v>
      </c>
      <c r="O169" s="77"/>
      <c r="P169" s="177">
        <f>O169*H169</f>
        <v>0</v>
      </c>
      <c r="Q169" s="177">
        <v>0.026200000000000001</v>
      </c>
      <c r="R169" s="177">
        <f>Q169*H169</f>
        <v>31.596466400000001</v>
      </c>
      <c r="S169" s="177">
        <v>0</v>
      </c>
      <c r="T169" s="17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79" t="s">
        <v>134</v>
      </c>
      <c r="AT169" s="179" t="s">
        <v>130</v>
      </c>
      <c r="AU169" s="179" t="s">
        <v>77</v>
      </c>
      <c r="AY169" s="19" t="s">
        <v>128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9" t="s">
        <v>80</v>
      </c>
      <c r="BK169" s="180">
        <f>ROUND(I169*H169,2)</f>
        <v>0</v>
      </c>
      <c r="BL169" s="19" t="s">
        <v>134</v>
      </c>
      <c r="BM169" s="179" t="s">
        <v>180</v>
      </c>
    </row>
    <row r="170" s="2" customFormat="1">
      <c r="A170" s="38"/>
      <c r="B170" s="39"/>
      <c r="C170" s="38"/>
      <c r="D170" s="181" t="s">
        <v>141</v>
      </c>
      <c r="E170" s="38"/>
      <c r="F170" s="182" t="s">
        <v>181</v>
      </c>
      <c r="G170" s="38"/>
      <c r="H170" s="38"/>
      <c r="I170" s="183"/>
      <c r="J170" s="38"/>
      <c r="K170" s="38"/>
      <c r="L170" s="39"/>
      <c r="M170" s="184"/>
      <c r="N170" s="185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141</v>
      </c>
      <c r="AU170" s="19" t="s">
        <v>77</v>
      </c>
    </row>
    <row r="171" s="13" customFormat="1">
      <c r="A171" s="13"/>
      <c r="B171" s="186"/>
      <c r="C171" s="13"/>
      <c r="D171" s="187" t="s">
        <v>143</v>
      </c>
      <c r="E171" s="188" t="s">
        <v>1</v>
      </c>
      <c r="F171" s="189" t="s">
        <v>182</v>
      </c>
      <c r="G171" s="13"/>
      <c r="H171" s="188" t="s">
        <v>1</v>
      </c>
      <c r="I171" s="190"/>
      <c r="J171" s="13"/>
      <c r="K171" s="13"/>
      <c r="L171" s="186"/>
      <c r="M171" s="191"/>
      <c r="N171" s="192"/>
      <c r="O171" s="192"/>
      <c r="P171" s="192"/>
      <c r="Q171" s="192"/>
      <c r="R171" s="192"/>
      <c r="S171" s="192"/>
      <c r="T171" s="19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143</v>
      </c>
      <c r="AU171" s="188" t="s">
        <v>77</v>
      </c>
      <c r="AV171" s="13" t="s">
        <v>80</v>
      </c>
      <c r="AW171" s="13" t="s">
        <v>30</v>
      </c>
      <c r="AX171" s="13" t="s">
        <v>73</v>
      </c>
      <c r="AY171" s="188" t="s">
        <v>128</v>
      </c>
    </row>
    <row r="172" s="14" customFormat="1">
      <c r="A172" s="14"/>
      <c r="B172" s="194"/>
      <c r="C172" s="14"/>
      <c r="D172" s="187" t="s">
        <v>143</v>
      </c>
      <c r="E172" s="195" t="s">
        <v>1</v>
      </c>
      <c r="F172" s="196" t="s">
        <v>183</v>
      </c>
      <c r="G172" s="14"/>
      <c r="H172" s="197">
        <v>25</v>
      </c>
      <c r="I172" s="198"/>
      <c r="J172" s="14"/>
      <c r="K172" s="14"/>
      <c r="L172" s="194"/>
      <c r="M172" s="199"/>
      <c r="N172" s="200"/>
      <c r="O172" s="200"/>
      <c r="P172" s="200"/>
      <c r="Q172" s="200"/>
      <c r="R172" s="200"/>
      <c r="S172" s="200"/>
      <c r="T172" s="20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5" t="s">
        <v>143</v>
      </c>
      <c r="AU172" s="195" t="s">
        <v>77</v>
      </c>
      <c r="AV172" s="14" t="s">
        <v>77</v>
      </c>
      <c r="AW172" s="14" t="s">
        <v>30</v>
      </c>
      <c r="AX172" s="14" t="s">
        <v>73</v>
      </c>
      <c r="AY172" s="195" t="s">
        <v>128</v>
      </c>
    </row>
    <row r="173" s="13" customFormat="1">
      <c r="A173" s="13"/>
      <c r="B173" s="186"/>
      <c r="C173" s="13"/>
      <c r="D173" s="187" t="s">
        <v>143</v>
      </c>
      <c r="E173" s="188" t="s">
        <v>1</v>
      </c>
      <c r="F173" s="189" t="s">
        <v>184</v>
      </c>
      <c r="G173" s="13"/>
      <c r="H173" s="188" t="s">
        <v>1</v>
      </c>
      <c r="I173" s="190"/>
      <c r="J173" s="13"/>
      <c r="K173" s="13"/>
      <c r="L173" s="186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143</v>
      </c>
      <c r="AU173" s="188" t="s">
        <v>77</v>
      </c>
      <c r="AV173" s="13" t="s">
        <v>80</v>
      </c>
      <c r="AW173" s="13" t="s">
        <v>30</v>
      </c>
      <c r="AX173" s="13" t="s">
        <v>73</v>
      </c>
      <c r="AY173" s="188" t="s">
        <v>128</v>
      </c>
    </row>
    <row r="174" s="13" customFormat="1">
      <c r="A174" s="13"/>
      <c r="B174" s="186"/>
      <c r="C174" s="13"/>
      <c r="D174" s="187" t="s">
        <v>143</v>
      </c>
      <c r="E174" s="188" t="s">
        <v>1</v>
      </c>
      <c r="F174" s="189" t="s">
        <v>185</v>
      </c>
      <c r="G174" s="13"/>
      <c r="H174" s="188" t="s">
        <v>1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143</v>
      </c>
      <c r="AU174" s="188" t="s">
        <v>77</v>
      </c>
      <c r="AV174" s="13" t="s">
        <v>80</v>
      </c>
      <c r="AW174" s="13" t="s">
        <v>30</v>
      </c>
      <c r="AX174" s="13" t="s">
        <v>73</v>
      </c>
      <c r="AY174" s="188" t="s">
        <v>128</v>
      </c>
    </row>
    <row r="175" s="14" customFormat="1">
      <c r="A175" s="14"/>
      <c r="B175" s="194"/>
      <c r="C175" s="14"/>
      <c r="D175" s="187" t="s">
        <v>143</v>
      </c>
      <c r="E175" s="195" t="s">
        <v>1</v>
      </c>
      <c r="F175" s="196" t="s">
        <v>186</v>
      </c>
      <c r="G175" s="14"/>
      <c r="H175" s="197">
        <v>55.259999999999998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143</v>
      </c>
      <c r="AU175" s="195" t="s">
        <v>77</v>
      </c>
      <c r="AV175" s="14" t="s">
        <v>77</v>
      </c>
      <c r="AW175" s="14" t="s">
        <v>30</v>
      </c>
      <c r="AX175" s="14" t="s">
        <v>73</v>
      </c>
      <c r="AY175" s="195" t="s">
        <v>128</v>
      </c>
    </row>
    <row r="176" s="13" customFormat="1">
      <c r="A176" s="13"/>
      <c r="B176" s="186"/>
      <c r="C176" s="13"/>
      <c r="D176" s="187" t="s">
        <v>143</v>
      </c>
      <c r="E176" s="188" t="s">
        <v>1</v>
      </c>
      <c r="F176" s="189" t="s">
        <v>187</v>
      </c>
      <c r="G176" s="13"/>
      <c r="H176" s="188" t="s">
        <v>1</v>
      </c>
      <c r="I176" s="190"/>
      <c r="J176" s="13"/>
      <c r="K176" s="13"/>
      <c r="L176" s="186"/>
      <c r="M176" s="191"/>
      <c r="N176" s="192"/>
      <c r="O176" s="192"/>
      <c r="P176" s="192"/>
      <c r="Q176" s="192"/>
      <c r="R176" s="192"/>
      <c r="S176" s="192"/>
      <c r="T176" s="19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143</v>
      </c>
      <c r="AU176" s="188" t="s">
        <v>77</v>
      </c>
      <c r="AV176" s="13" t="s">
        <v>80</v>
      </c>
      <c r="AW176" s="13" t="s">
        <v>30</v>
      </c>
      <c r="AX176" s="13" t="s">
        <v>73</v>
      </c>
      <c r="AY176" s="188" t="s">
        <v>128</v>
      </c>
    </row>
    <row r="177" s="14" customFormat="1">
      <c r="A177" s="14"/>
      <c r="B177" s="194"/>
      <c r="C177" s="14"/>
      <c r="D177" s="187" t="s">
        <v>143</v>
      </c>
      <c r="E177" s="195" t="s">
        <v>1</v>
      </c>
      <c r="F177" s="196" t="s">
        <v>188</v>
      </c>
      <c r="G177" s="14"/>
      <c r="H177" s="197">
        <v>125.05200000000001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143</v>
      </c>
      <c r="AU177" s="195" t="s">
        <v>77</v>
      </c>
      <c r="AV177" s="14" t="s">
        <v>77</v>
      </c>
      <c r="AW177" s="14" t="s">
        <v>30</v>
      </c>
      <c r="AX177" s="14" t="s">
        <v>73</v>
      </c>
      <c r="AY177" s="195" t="s">
        <v>128</v>
      </c>
    </row>
    <row r="178" s="14" customFormat="1">
      <c r="A178" s="14"/>
      <c r="B178" s="194"/>
      <c r="C178" s="14"/>
      <c r="D178" s="187" t="s">
        <v>143</v>
      </c>
      <c r="E178" s="195" t="s">
        <v>1</v>
      </c>
      <c r="F178" s="196" t="s">
        <v>189</v>
      </c>
      <c r="G178" s="14"/>
      <c r="H178" s="197">
        <v>22.440000000000001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143</v>
      </c>
      <c r="AU178" s="195" t="s">
        <v>77</v>
      </c>
      <c r="AV178" s="14" t="s">
        <v>77</v>
      </c>
      <c r="AW178" s="14" t="s">
        <v>30</v>
      </c>
      <c r="AX178" s="14" t="s">
        <v>73</v>
      </c>
      <c r="AY178" s="195" t="s">
        <v>128</v>
      </c>
    </row>
    <row r="179" s="14" customFormat="1">
      <c r="A179" s="14"/>
      <c r="B179" s="194"/>
      <c r="C179" s="14"/>
      <c r="D179" s="187" t="s">
        <v>143</v>
      </c>
      <c r="E179" s="195" t="s">
        <v>1</v>
      </c>
      <c r="F179" s="196" t="s">
        <v>190</v>
      </c>
      <c r="G179" s="14"/>
      <c r="H179" s="197">
        <v>-5.5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143</v>
      </c>
      <c r="AU179" s="195" t="s">
        <v>77</v>
      </c>
      <c r="AV179" s="14" t="s">
        <v>77</v>
      </c>
      <c r="AW179" s="14" t="s">
        <v>30</v>
      </c>
      <c r="AX179" s="14" t="s">
        <v>73</v>
      </c>
      <c r="AY179" s="195" t="s">
        <v>128</v>
      </c>
    </row>
    <row r="180" s="13" customFormat="1">
      <c r="A180" s="13"/>
      <c r="B180" s="186"/>
      <c r="C180" s="13"/>
      <c r="D180" s="187" t="s">
        <v>143</v>
      </c>
      <c r="E180" s="188" t="s">
        <v>1</v>
      </c>
      <c r="F180" s="189" t="s">
        <v>191</v>
      </c>
      <c r="G180" s="13"/>
      <c r="H180" s="188" t="s">
        <v>1</v>
      </c>
      <c r="I180" s="190"/>
      <c r="J180" s="13"/>
      <c r="K180" s="13"/>
      <c r="L180" s="186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143</v>
      </c>
      <c r="AU180" s="188" t="s">
        <v>77</v>
      </c>
      <c r="AV180" s="13" t="s">
        <v>80</v>
      </c>
      <c r="AW180" s="13" t="s">
        <v>30</v>
      </c>
      <c r="AX180" s="13" t="s">
        <v>73</v>
      </c>
      <c r="AY180" s="188" t="s">
        <v>128</v>
      </c>
    </row>
    <row r="181" s="14" customFormat="1">
      <c r="A181" s="14"/>
      <c r="B181" s="194"/>
      <c r="C181" s="14"/>
      <c r="D181" s="187" t="s">
        <v>143</v>
      </c>
      <c r="E181" s="195" t="s">
        <v>1</v>
      </c>
      <c r="F181" s="196" t="s">
        <v>192</v>
      </c>
      <c r="G181" s="14"/>
      <c r="H181" s="197">
        <v>110.5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143</v>
      </c>
      <c r="AU181" s="195" t="s">
        <v>77</v>
      </c>
      <c r="AV181" s="14" t="s">
        <v>77</v>
      </c>
      <c r="AW181" s="14" t="s">
        <v>30</v>
      </c>
      <c r="AX181" s="14" t="s">
        <v>73</v>
      </c>
      <c r="AY181" s="195" t="s">
        <v>128</v>
      </c>
    </row>
    <row r="182" s="14" customFormat="1">
      <c r="A182" s="14"/>
      <c r="B182" s="194"/>
      <c r="C182" s="14"/>
      <c r="D182" s="187" t="s">
        <v>143</v>
      </c>
      <c r="E182" s="195" t="s">
        <v>1</v>
      </c>
      <c r="F182" s="196" t="s">
        <v>193</v>
      </c>
      <c r="G182" s="14"/>
      <c r="H182" s="197">
        <v>-40.991999999999997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143</v>
      </c>
      <c r="AU182" s="195" t="s">
        <v>77</v>
      </c>
      <c r="AV182" s="14" t="s">
        <v>77</v>
      </c>
      <c r="AW182" s="14" t="s">
        <v>30</v>
      </c>
      <c r="AX182" s="14" t="s">
        <v>73</v>
      </c>
      <c r="AY182" s="195" t="s">
        <v>128</v>
      </c>
    </row>
    <row r="183" s="13" customFormat="1">
      <c r="A183" s="13"/>
      <c r="B183" s="186"/>
      <c r="C183" s="13"/>
      <c r="D183" s="187" t="s">
        <v>143</v>
      </c>
      <c r="E183" s="188" t="s">
        <v>1</v>
      </c>
      <c r="F183" s="189" t="s">
        <v>194</v>
      </c>
      <c r="G183" s="13"/>
      <c r="H183" s="188" t="s">
        <v>1</v>
      </c>
      <c r="I183" s="190"/>
      <c r="J183" s="13"/>
      <c r="K183" s="13"/>
      <c r="L183" s="186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143</v>
      </c>
      <c r="AU183" s="188" t="s">
        <v>77</v>
      </c>
      <c r="AV183" s="13" t="s">
        <v>80</v>
      </c>
      <c r="AW183" s="13" t="s">
        <v>30</v>
      </c>
      <c r="AX183" s="13" t="s">
        <v>73</v>
      </c>
      <c r="AY183" s="188" t="s">
        <v>128</v>
      </c>
    </row>
    <row r="184" s="14" customFormat="1">
      <c r="A184" s="14"/>
      <c r="B184" s="194"/>
      <c r="C184" s="14"/>
      <c r="D184" s="187" t="s">
        <v>143</v>
      </c>
      <c r="E184" s="195" t="s">
        <v>1</v>
      </c>
      <c r="F184" s="196" t="s">
        <v>195</v>
      </c>
      <c r="G184" s="14"/>
      <c r="H184" s="197">
        <v>60.927999999999997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143</v>
      </c>
      <c r="AU184" s="195" t="s">
        <v>77</v>
      </c>
      <c r="AV184" s="14" t="s">
        <v>77</v>
      </c>
      <c r="AW184" s="14" t="s">
        <v>30</v>
      </c>
      <c r="AX184" s="14" t="s">
        <v>73</v>
      </c>
      <c r="AY184" s="195" t="s">
        <v>128</v>
      </c>
    </row>
    <row r="185" s="14" customFormat="1">
      <c r="A185" s="14"/>
      <c r="B185" s="194"/>
      <c r="C185" s="14"/>
      <c r="D185" s="187" t="s">
        <v>143</v>
      </c>
      <c r="E185" s="195" t="s">
        <v>1</v>
      </c>
      <c r="F185" s="196" t="s">
        <v>196</v>
      </c>
      <c r="G185" s="14"/>
      <c r="H185" s="197">
        <v>5.4400000000000004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143</v>
      </c>
      <c r="AU185" s="195" t="s">
        <v>77</v>
      </c>
      <c r="AV185" s="14" t="s">
        <v>77</v>
      </c>
      <c r="AW185" s="14" t="s">
        <v>30</v>
      </c>
      <c r="AX185" s="14" t="s">
        <v>73</v>
      </c>
      <c r="AY185" s="195" t="s">
        <v>128</v>
      </c>
    </row>
    <row r="186" s="13" customFormat="1">
      <c r="A186" s="13"/>
      <c r="B186" s="186"/>
      <c r="C186" s="13"/>
      <c r="D186" s="187" t="s">
        <v>143</v>
      </c>
      <c r="E186" s="188" t="s">
        <v>1</v>
      </c>
      <c r="F186" s="189" t="s">
        <v>197</v>
      </c>
      <c r="G186" s="13"/>
      <c r="H186" s="188" t="s">
        <v>1</v>
      </c>
      <c r="I186" s="190"/>
      <c r="J186" s="13"/>
      <c r="K186" s="13"/>
      <c r="L186" s="186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143</v>
      </c>
      <c r="AU186" s="188" t="s">
        <v>77</v>
      </c>
      <c r="AV186" s="13" t="s">
        <v>80</v>
      </c>
      <c r="AW186" s="13" t="s">
        <v>30</v>
      </c>
      <c r="AX186" s="13" t="s">
        <v>73</v>
      </c>
      <c r="AY186" s="188" t="s">
        <v>128</v>
      </c>
    </row>
    <row r="187" s="14" customFormat="1">
      <c r="A187" s="14"/>
      <c r="B187" s="194"/>
      <c r="C187" s="14"/>
      <c r="D187" s="187" t="s">
        <v>143</v>
      </c>
      <c r="E187" s="195" t="s">
        <v>1</v>
      </c>
      <c r="F187" s="196" t="s">
        <v>198</v>
      </c>
      <c r="G187" s="14"/>
      <c r="H187" s="197">
        <v>110.432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143</v>
      </c>
      <c r="AU187" s="195" t="s">
        <v>77</v>
      </c>
      <c r="AV187" s="14" t="s">
        <v>77</v>
      </c>
      <c r="AW187" s="14" t="s">
        <v>30</v>
      </c>
      <c r="AX187" s="14" t="s">
        <v>73</v>
      </c>
      <c r="AY187" s="195" t="s">
        <v>128</v>
      </c>
    </row>
    <row r="188" s="13" customFormat="1">
      <c r="A188" s="13"/>
      <c r="B188" s="186"/>
      <c r="C188" s="13"/>
      <c r="D188" s="187" t="s">
        <v>143</v>
      </c>
      <c r="E188" s="188" t="s">
        <v>1</v>
      </c>
      <c r="F188" s="189" t="s">
        <v>199</v>
      </c>
      <c r="G188" s="13"/>
      <c r="H188" s="188" t="s">
        <v>1</v>
      </c>
      <c r="I188" s="190"/>
      <c r="J188" s="13"/>
      <c r="K188" s="13"/>
      <c r="L188" s="186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143</v>
      </c>
      <c r="AU188" s="188" t="s">
        <v>77</v>
      </c>
      <c r="AV188" s="13" t="s">
        <v>80</v>
      </c>
      <c r="AW188" s="13" t="s">
        <v>30</v>
      </c>
      <c r="AX188" s="13" t="s">
        <v>73</v>
      </c>
      <c r="AY188" s="188" t="s">
        <v>128</v>
      </c>
    </row>
    <row r="189" s="14" customFormat="1">
      <c r="A189" s="14"/>
      <c r="B189" s="194"/>
      <c r="C189" s="14"/>
      <c r="D189" s="187" t="s">
        <v>143</v>
      </c>
      <c r="E189" s="195" t="s">
        <v>1</v>
      </c>
      <c r="F189" s="196" t="s">
        <v>200</v>
      </c>
      <c r="G189" s="14"/>
      <c r="H189" s="197">
        <v>68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143</v>
      </c>
      <c r="AU189" s="195" t="s">
        <v>77</v>
      </c>
      <c r="AV189" s="14" t="s">
        <v>77</v>
      </c>
      <c r="AW189" s="14" t="s">
        <v>30</v>
      </c>
      <c r="AX189" s="14" t="s">
        <v>73</v>
      </c>
      <c r="AY189" s="195" t="s">
        <v>128</v>
      </c>
    </row>
    <row r="190" s="13" customFormat="1">
      <c r="A190" s="13"/>
      <c r="B190" s="186"/>
      <c r="C190" s="13"/>
      <c r="D190" s="187" t="s">
        <v>143</v>
      </c>
      <c r="E190" s="188" t="s">
        <v>1</v>
      </c>
      <c r="F190" s="189" t="s">
        <v>201</v>
      </c>
      <c r="G190" s="13"/>
      <c r="H190" s="188" t="s">
        <v>1</v>
      </c>
      <c r="I190" s="190"/>
      <c r="J190" s="13"/>
      <c r="K190" s="13"/>
      <c r="L190" s="186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143</v>
      </c>
      <c r="AU190" s="188" t="s">
        <v>77</v>
      </c>
      <c r="AV190" s="13" t="s">
        <v>80</v>
      </c>
      <c r="AW190" s="13" t="s">
        <v>30</v>
      </c>
      <c r="AX190" s="13" t="s">
        <v>73</v>
      </c>
      <c r="AY190" s="188" t="s">
        <v>128</v>
      </c>
    </row>
    <row r="191" s="14" customFormat="1">
      <c r="A191" s="14"/>
      <c r="B191" s="194"/>
      <c r="C191" s="14"/>
      <c r="D191" s="187" t="s">
        <v>143</v>
      </c>
      <c r="E191" s="195" t="s">
        <v>1</v>
      </c>
      <c r="F191" s="196" t="s">
        <v>202</v>
      </c>
      <c r="G191" s="14"/>
      <c r="H191" s="197">
        <v>42.159999999999997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143</v>
      </c>
      <c r="AU191" s="195" t="s">
        <v>77</v>
      </c>
      <c r="AV191" s="14" t="s">
        <v>77</v>
      </c>
      <c r="AW191" s="14" t="s">
        <v>30</v>
      </c>
      <c r="AX191" s="14" t="s">
        <v>73</v>
      </c>
      <c r="AY191" s="195" t="s">
        <v>128</v>
      </c>
    </row>
    <row r="192" s="13" customFormat="1">
      <c r="A192" s="13"/>
      <c r="B192" s="186"/>
      <c r="C192" s="13"/>
      <c r="D192" s="187" t="s">
        <v>143</v>
      </c>
      <c r="E192" s="188" t="s">
        <v>1</v>
      </c>
      <c r="F192" s="189" t="s">
        <v>203</v>
      </c>
      <c r="G192" s="13"/>
      <c r="H192" s="188" t="s">
        <v>1</v>
      </c>
      <c r="I192" s="190"/>
      <c r="J192" s="13"/>
      <c r="K192" s="13"/>
      <c r="L192" s="186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143</v>
      </c>
      <c r="AU192" s="188" t="s">
        <v>77</v>
      </c>
      <c r="AV192" s="13" t="s">
        <v>80</v>
      </c>
      <c r="AW192" s="13" t="s">
        <v>30</v>
      </c>
      <c r="AX192" s="13" t="s">
        <v>73</v>
      </c>
      <c r="AY192" s="188" t="s">
        <v>128</v>
      </c>
    </row>
    <row r="193" s="14" customFormat="1">
      <c r="A193" s="14"/>
      <c r="B193" s="194"/>
      <c r="C193" s="14"/>
      <c r="D193" s="187" t="s">
        <v>143</v>
      </c>
      <c r="E193" s="195" t="s">
        <v>1</v>
      </c>
      <c r="F193" s="196" t="s">
        <v>204</v>
      </c>
      <c r="G193" s="14"/>
      <c r="H193" s="197">
        <v>53.380000000000003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143</v>
      </c>
      <c r="AU193" s="195" t="s">
        <v>77</v>
      </c>
      <c r="AV193" s="14" t="s">
        <v>77</v>
      </c>
      <c r="AW193" s="14" t="s">
        <v>30</v>
      </c>
      <c r="AX193" s="14" t="s">
        <v>73</v>
      </c>
      <c r="AY193" s="195" t="s">
        <v>128</v>
      </c>
    </row>
    <row r="194" s="14" customFormat="1">
      <c r="A194" s="14"/>
      <c r="B194" s="194"/>
      <c r="C194" s="14"/>
      <c r="D194" s="187" t="s">
        <v>143</v>
      </c>
      <c r="E194" s="195" t="s">
        <v>1</v>
      </c>
      <c r="F194" s="196" t="s">
        <v>205</v>
      </c>
      <c r="G194" s="14"/>
      <c r="H194" s="197">
        <v>25.84</v>
      </c>
      <c r="I194" s="198"/>
      <c r="J194" s="14"/>
      <c r="K194" s="14"/>
      <c r="L194" s="194"/>
      <c r="M194" s="199"/>
      <c r="N194" s="200"/>
      <c r="O194" s="200"/>
      <c r="P194" s="200"/>
      <c r="Q194" s="200"/>
      <c r="R194" s="200"/>
      <c r="S194" s="200"/>
      <c r="T194" s="20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5" t="s">
        <v>143</v>
      </c>
      <c r="AU194" s="195" t="s">
        <v>77</v>
      </c>
      <c r="AV194" s="14" t="s">
        <v>77</v>
      </c>
      <c r="AW194" s="14" t="s">
        <v>30</v>
      </c>
      <c r="AX194" s="14" t="s">
        <v>73</v>
      </c>
      <c r="AY194" s="195" t="s">
        <v>128</v>
      </c>
    </row>
    <row r="195" s="14" customFormat="1">
      <c r="A195" s="14"/>
      <c r="B195" s="194"/>
      <c r="C195" s="14"/>
      <c r="D195" s="187" t="s">
        <v>143</v>
      </c>
      <c r="E195" s="195" t="s">
        <v>1</v>
      </c>
      <c r="F195" s="196" t="s">
        <v>206</v>
      </c>
      <c r="G195" s="14"/>
      <c r="H195" s="197">
        <v>7.1399999999999997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143</v>
      </c>
      <c r="AU195" s="195" t="s">
        <v>77</v>
      </c>
      <c r="AV195" s="14" t="s">
        <v>77</v>
      </c>
      <c r="AW195" s="14" t="s">
        <v>30</v>
      </c>
      <c r="AX195" s="14" t="s">
        <v>73</v>
      </c>
      <c r="AY195" s="195" t="s">
        <v>128</v>
      </c>
    </row>
    <row r="196" s="13" customFormat="1">
      <c r="A196" s="13"/>
      <c r="B196" s="186"/>
      <c r="C196" s="13"/>
      <c r="D196" s="187" t="s">
        <v>143</v>
      </c>
      <c r="E196" s="188" t="s">
        <v>1</v>
      </c>
      <c r="F196" s="189" t="s">
        <v>207</v>
      </c>
      <c r="G196" s="13"/>
      <c r="H196" s="188" t="s">
        <v>1</v>
      </c>
      <c r="I196" s="190"/>
      <c r="J196" s="13"/>
      <c r="K196" s="13"/>
      <c r="L196" s="186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143</v>
      </c>
      <c r="AU196" s="188" t="s">
        <v>77</v>
      </c>
      <c r="AV196" s="13" t="s">
        <v>80</v>
      </c>
      <c r="AW196" s="13" t="s">
        <v>30</v>
      </c>
      <c r="AX196" s="13" t="s">
        <v>73</v>
      </c>
      <c r="AY196" s="188" t="s">
        <v>128</v>
      </c>
    </row>
    <row r="197" s="14" customFormat="1">
      <c r="A197" s="14"/>
      <c r="B197" s="194"/>
      <c r="C197" s="14"/>
      <c r="D197" s="187" t="s">
        <v>143</v>
      </c>
      <c r="E197" s="195" t="s">
        <v>1</v>
      </c>
      <c r="F197" s="196" t="s">
        <v>208</v>
      </c>
      <c r="G197" s="14"/>
      <c r="H197" s="197">
        <v>43.247999999999998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143</v>
      </c>
      <c r="AU197" s="195" t="s">
        <v>77</v>
      </c>
      <c r="AV197" s="14" t="s">
        <v>77</v>
      </c>
      <c r="AW197" s="14" t="s">
        <v>30</v>
      </c>
      <c r="AX197" s="14" t="s">
        <v>73</v>
      </c>
      <c r="AY197" s="195" t="s">
        <v>128</v>
      </c>
    </row>
    <row r="198" s="13" customFormat="1">
      <c r="A198" s="13"/>
      <c r="B198" s="186"/>
      <c r="C198" s="13"/>
      <c r="D198" s="187" t="s">
        <v>143</v>
      </c>
      <c r="E198" s="188" t="s">
        <v>1</v>
      </c>
      <c r="F198" s="189" t="s">
        <v>209</v>
      </c>
      <c r="G198" s="13"/>
      <c r="H198" s="188" t="s">
        <v>1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143</v>
      </c>
      <c r="AU198" s="188" t="s">
        <v>77</v>
      </c>
      <c r="AV198" s="13" t="s">
        <v>80</v>
      </c>
      <c r="AW198" s="13" t="s">
        <v>30</v>
      </c>
      <c r="AX198" s="13" t="s">
        <v>73</v>
      </c>
      <c r="AY198" s="188" t="s">
        <v>128</v>
      </c>
    </row>
    <row r="199" s="14" customFormat="1">
      <c r="A199" s="14"/>
      <c r="B199" s="194"/>
      <c r="C199" s="14"/>
      <c r="D199" s="187" t="s">
        <v>143</v>
      </c>
      <c r="E199" s="195" t="s">
        <v>1</v>
      </c>
      <c r="F199" s="196" t="s">
        <v>210</v>
      </c>
      <c r="G199" s="14"/>
      <c r="H199" s="197">
        <v>43.18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143</v>
      </c>
      <c r="AU199" s="195" t="s">
        <v>77</v>
      </c>
      <c r="AV199" s="14" t="s">
        <v>77</v>
      </c>
      <c r="AW199" s="14" t="s">
        <v>30</v>
      </c>
      <c r="AX199" s="14" t="s">
        <v>73</v>
      </c>
      <c r="AY199" s="195" t="s">
        <v>128</v>
      </c>
    </row>
    <row r="200" s="16" customFormat="1">
      <c r="A200" s="16"/>
      <c r="B200" s="220"/>
      <c r="C200" s="16"/>
      <c r="D200" s="187" t="s">
        <v>143</v>
      </c>
      <c r="E200" s="221" t="s">
        <v>1</v>
      </c>
      <c r="F200" s="222" t="s">
        <v>211</v>
      </c>
      <c r="G200" s="16"/>
      <c r="H200" s="223">
        <v>751.50799999999992</v>
      </c>
      <c r="I200" s="224"/>
      <c r="J200" s="16"/>
      <c r="K200" s="16"/>
      <c r="L200" s="220"/>
      <c r="M200" s="225"/>
      <c r="N200" s="226"/>
      <c r="O200" s="226"/>
      <c r="P200" s="226"/>
      <c r="Q200" s="226"/>
      <c r="R200" s="226"/>
      <c r="S200" s="226"/>
      <c r="T200" s="227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21" t="s">
        <v>143</v>
      </c>
      <c r="AU200" s="221" t="s">
        <v>77</v>
      </c>
      <c r="AV200" s="16" t="s">
        <v>135</v>
      </c>
      <c r="AW200" s="16" t="s">
        <v>30</v>
      </c>
      <c r="AX200" s="16" t="s">
        <v>73</v>
      </c>
      <c r="AY200" s="221" t="s">
        <v>128</v>
      </c>
    </row>
    <row r="201" s="13" customFormat="1">
      <c r="A201" s="13"/>
      <c r="B201" s="186"/>
      <c r="C201" s="13"/>
      <c r="D201" s="187" t="s">
        <v>143</v>
      </c>
      <c r="E201" s="188" t="s">
        <v>1</v>
      </c>
      <c r="F201" s="189" t="s">
        <v>212</v>
      </c>
      <c r="G201" s="13"/>
      <c r="H201" s="188" t="s">
        <v>1</v>
      </c>
      <c r="I201" s="190"/>
      <c r="J201" s="13"/>
      <c r="K201" s="13"/>
      <c r="L201" s="186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143</v>
      </c>
      <c r="AU201" s="188" t="s">
        <v>77</v>
      </c>
      <c r="AV201" s="13" t="s">
        <v>80</v>
      </c>
      <c r="AW201" s="13" t="s">
        <v>30</v>
      </c>
      <c r="AX201" s="13" t="s">
        <v>73</v>
      </c>
      <c r="AY201" s="188" t="s">
        <v>128</v>
      </c>
    </row>
    <row r="202" s="13" customFormat="1">
      <c r="A202" s="13"/>
      <c r="B202" s="186"/>
      <c r="C202" s="13"/>
      <c r="D202" s="187" t="s">
        <v>143</v>
      </c>
      <c r="E202" s="188" t="s">
        <v>1</v>
      </c>
      <c r="F202" s="189" t="s">
        <v>213</v>
      </c>
      <c r="G202" s="13"/>
      <c r="H202" s="188" t="s">
        <v>1</v>
      </c>
      <c r="I202" s="190"/>
      <c r="J202" s="13"/>
      <c r="K202" s="13"/>
      <c r="L202" s="186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143</v>
      </c>
      <c r="AU202" s="188" t="s">
        <v>77</v>
      </c>
      <c r="AV202" s="13" t="s">
        <v>80</v>
      </c>
      <c r="AW202" s="13" t="s">
        <v>30</v>
      </c>
      <c r="AX202" s="13" t="s">
        <v>73</v>
      </c>
      <c r="AY202" s="188" t="s">
        <v>128</v>
      </c>
    </row>
    <row r="203" s="14" customFormat="1">
      <c r="A203" s="14"/>
      <c r="B203" s="194"/>
      <c r="C203" s="14"/>
      <c r="D203" s="187" t="s">
        <v>143</v>
      </c>
      <c r="E203" s="195" t="s">
        <v>1</v>
      </c>
      <c r="F203" s="196" t="s">
        <v>214</v>
      </c>
      <c r="G203" s="14"/>
      <c r="H203" s="197">
        <v>42.328000000000003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143</v>
      </c>
      <c r="AU203" s="195" t="s">
        <v>77</v>
      </c>
      <c r="AV203" s="14" t="s">
        <v>77</v>
      </c>
      <c r="AW203" s="14" t="s">
        <v>30</v>
      </c>
      <c r="AX203" s="14" t="s">
        <v>73</v>
      </c>
      <c r="AY203" s="195" t="s">
        <v>128</v>
      </c>
    </row>
    <row r="204" s="13" customFormat="1">
      <c r="A204" s="13"/>
      <c r="B204" s="186"/>
      <c r="C204" s="13"/>
      <c r="D204" s="187" t="s">
        <v>143</v>
      </c>
      <c r="E204" s="188" t="s">
        <v>1</v>
      </c>
      <c r="F204" s="189" t="s">
        <v>215</v>
      </c>
      <c r="G204" s="13"/>
      <c r="H204" s="188" t="s">
        <v>1</v>
      </c>
      <c r="I204" s="190"/>
      <c r="J204" s="13"/>
      <c r="K204" s="13"/>
      <c r="L204" s="186"/>
      <c r="M204" s="191"/>
      <c r="N204" s="192"/>
      <c r="O204" s="192"/>
      <c r="P204" s="192"/>
      <c r="Q204" s="192"/>
      <c r="R204" s="192"/>
      <c r="S204" s="192"/>
      <c r="T204" s="19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143</v>
      </c>
      <c r="AU204" s="188" t="s">
        <v>77</v>
      </c>
      <c r="AV204" s="13" t="s">
        <v>80</v>
      </c>
      <c r="AW204" s="13" t="s">
        <v>30</v>
      </c>
      <c r="AX204" s="13" t="s">
        <v>73</v>
      </c>
      <c r="AY204" s="188" t="s">
        <v>128</v>
      </c>
    </row>
    <row r="205" s="14" customFormat="1">
      <c r="A205" s="14"/>
      <c r="B205" s="194"/>
      <c r="C205" s="14"/>
      <c r="D205" s="187" t="s">
        <v>143</v>
      </c>
      <c r="E205" s="195" t="s">
        <v>1</v>
      </c>
      <c r="F205" s="196" t="s">
        <v>216</v>
      </c>
      <c r="G205" s="14"/>
      <c r="H205" s="197">
        <v>83.225999999999999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143</v>
      </c>
      <c r="AU205" s="195" t="s">
        <v>77</v>
      </c>
      <c r="AV205" s="14" t="s">
        <v>77</v>
      </c>
      <c r="AW205" s="14" t="s">
        <v>30</v>
      </c>
      <c r="AX205" s="14" t="s">
        <v>73</v>
      </c>
      <c r="AY205" s="195" t="s">
        <v>128</v>
      </c>
    </row>
    <row r="206" s="14" customFormat="1">
      <c r="A206" s="14"/>
      <c r="B206" s="194"/>
      <c r="C206" s="14"/>
      <c r="D206" s="187" t="s">
        <v>143</v>
      </c>
      <c r="E206" s="195" t="s">
        <v>1</v>
      </c>
      <c r="F206" s="196" t="s">
        <v>217</v>
      </c>
      <c r="G206" s="14"/>
      <c r="H206" s="197">
        <v>12.012000000000001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143</v>
      </c>
      <c r="AU206" s="195" t="s">
        <v>77</v>
      </c>
      <c r="AV206" s="14" t="s">
        <v>77</v>
      </c>
      <c r="AW206" s="14" t="s">
        <v>30</v>
      </c>
      <c r="AX206" s="14" t="s">
        <v>73</v>
      </c>
      <c r="AY206" s="195" t="s">
        <v>128</v>
      </c>
    </row>
    <row r="207" s="13" customFormat="1">
      <c r="A207" s="13"/>
      <c r="B207" s="186"/>
      <c r="C207" s="13"/>
      <c r="D207" s="187" t="s">
        <v>143</v>
      </c>
      <c r="E207" s="188" t="s">
        <v>1</v>
      </c>
      <c r="F207" s="189" t="s">
        <v>218</v>
      </c>
      <c r="G207" s="13"/>
      <c r="H207" s="188" t="s">
        <v>1</v>
      </c>
      <c r="I207" s="190"/>
      <c r="J207" s="13"/>
      <c r="K207" s="13"/>
      <c r="L207" s="186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143</v>
      </c>
      <c r="AU207" s="188" t="s">
        <v>77</v>
      </c>
      <c r="AV207" s="13" t="s">
        <v>80</v>
      </c>
      <c r="AW207" s="13" t="s">
        <v>30</v>
      </c>
      <c r="AX207" s="13" t="s">
        <v>73</v>
      </c>
      <c r="AY207" s="188" t="s">
        <v>128</v>
      </c>
    </row>
    <row r="208" s="14" customFormat="1">
      <c r="A208" s="14"/>
      <c r="B208" s="194"/>
      <c r="C208" s="14"/>
      <c r="D208" s="187" t="s">
        <v>143</v>
      </c>
      <c r="E208" s="195" t="s">
        <v>1</v>
      </c>
      <c r="F208" s="196" t="s">
        <v>219</v>
      </c>
      <c r="G208" s="14"/>
      <c r="H208" s="197">
        <v>92.950000000000003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143</v>
      </c>
      <c r="AU208" s="195" t="s">
        <v>77</v>
      </c>
      <c r="AV208" s="14" t="s">
        <v>77</v>
      </c>
      <c r="AW208" s="14" t="s">
        <v>30</v>
      </c>
      <c r="AX208" s="14" t="s">
        <v>73</v>
      </c>
      <c r="AY208" s="195" t="s">
        <v>128</v>
      </c>
    </row>
    <row r="209" s="14" customFormat="1">
      <c r="A209" s="14"/>
      <c r="B209" s="194"/>
      <c r="C209" s="14"/>
      <c r="D209" s="187" t="s">
        <v>143</v>
      </c>
      <c r="E209" s="195" t="s">
        <v>1</v>
      </c>
      <c r="F209" s="196" t="s">
        <v>220</v>
      </c>
      <c r="G209" s="14"/>
      <c r="H209" s="197">
        <v>-30.744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143</v>
      </c>
      <c r="AU209" s="195" t="s">
        <v>77</v>
      </c>
      <c r="AV209" s="14" t="s">
        <v>77</v>
      </c>
      <c r="AW209" s="14" t="s">
        <v>30</v>
      </c>
      <c r="AX209" s="14" t="s">
        <v>73</v>
      </c>
      <c r="AY209" s="195" t="s">
        <v>128</v>
      </c>
    </row>
    <row r="210" s="13" customFormat="1">
      <c r="A210" s="13"/>
      <c r="B210" s="186"/>
      <c r="C210" s="13"/>
      <c r="D210" s="187" t="s">
        <v>143</v>
      </c>
      <c r="E210" s="188" t="s">
        <v>1</v>
      </c>
      <c r="F210" s="189" t="s">
        <v>221</v>
      </c>
      <c r="G210" s="13"/>
      <c r="H210" s="188" t="s">
        <v>1</v>
      </c>
      <c r="I210" s="190"/>
      <c r="J210" s="13"/>
      <c r="K210" s="13"/>
      <c r="L210" s="186"/>
      <c r="M210" s="191"/>
      <c r="N210" s="192"/>
      <c r="O210" s="192"/>
      <c r="P210" s="192"/>
      <c r="Q210" s="192"/>
      <c r="R210" s="192"/>
      <c r="S210" s="192"/>
      <c r="T210" s="19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8" t="s">
        <v>143</v>
      </c>
      <c r="AU210" s="188" t="s">
        <v>77</v>
      </c>
      <c r="AV210" s="13" t="s">
        <v>80</v>
      </c>
      <c r="AW210" s="13" t="s">
        <v>30</v>
      </c>
      <c r="AX210" s="13" t="s">
        <v>73</v>
      </c>
      <c r="AY210" s="188" t="s">
        <v>128</v>
      </c>
    </row>
    <row r="211" s="14" customFormat="1">
      <c r="A211" s="14"/>
      <c r="B211" s="194"/>
      <c r="C211" s="14"/>
      <c r="D211" s="187" t="s">
        <v>143</v>
      </c>
      <c r="E211" s="195" t="s">
        <v>1</v>
      </c>
      <c r="F211" s="196" t="s">
        <v>222</v>
      </c>
      <c r="G211" s="14"/>
      <c r="H211" s="197">
        <v>79.793999999999997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143</v>
      </c>
      <c r="AU211" s="195" t="s">
        <v>77</v>
      </c>
      <c r="AV211" s="14" t="s">
        <v>77</v>
      </c>
      <c r="AW211" s="14" t="s">
        <v>30</v>
      </c>
      <c r="AX211" s="14" t="s">
        <v>73</v>
      </c>
      <c r="AY211" s="195" t="s">
        <v>128</v>
      </c>
    </row>
    <row r="212" s="13" customFormat="1">
      <c r="A212" s="13"/>
      <c r="B212" s="186"/>
      <c r="C212" s="13"/>
      <c r="D212" s="187" t="s">
        <v>143</v>
      </c>
      <c r="E212" s="188" t="s">
        <v>1</v>
      </c>
      <c r="F212" s="189" t="s">
        <v>223</v>
      </c>
      <c r="G212" s="13"/>
      <c r="H212" s="188" t="s">
        <v>1</v>
      </c>
      <c r="I212" s="190"/>
      <c r="J212" s="13"/>
      <c r="K212" s="13"/>
      <c r="L212" s="186"/>
      <c r="M212" s="191"/>
      <c r="N212" s="192"/>
      <c r="O212" s="192"/>
      <c r="P212" s="192"/>
      <c r="Q212" s="192"/>
      <c r="R212" s="192"/>
      <c r="S212" s="192"/>
      <c r="T212" s="1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8" t="s">
        <v>143</v>
      </c>
      <c r="AU212" s="188" t="s">
        <v>77</v>
      </c>
      <c r="AV212" s="13" t="s">
        <v>80</v>
      </c>
      <c r="AW212" s="13" t="s">
        <v>30</v>
      </c>
      <c r="AX212" s="13" t="s">
        <v>73</v>
      </c>
      <c r="AY212" s="188" t="s">
        <v>128</v>
      </c>
    </row>
    <row r="213" s="14" customFormat="1">
      <c r="A213" s="14"/>
      <c r="B213" s="194"/>
      <c r="C213" s="14"/>
      <c r="D213" s="187" t="s">
        <v>143</v>
      </c>
      <c r="E213" s="195" t="s">
        <v>1</v>
      </c>
      <c r="F213" s="196" t="s">
        <v>224</v>
      </c>
      <c r="G213" s="14"/>
      <c r="H213" s="197">
        <v>64.349999999999994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143</v>
      </c>
      <c r="AU213" s="195" t="s">
        <v>77</v>
      </c>
      <c r="AV213" s="14" t="s">
        <v>77</v>
      </c>
      <c r="AW213" s="14" t="s">
        <v>30</v>
      </c>
      <c r="AX213" s="14" t="s">
        <v>73</v>
      </c>
      <c r="AY213" s="195" t="s">
        <v>128</v>
      </c>
    </row>
    <row r="214" s="13" customFormat="1">
      <c r="A214" s="13"/>
      <c r="B214" s="186"/>
      <c r="C214" s="13"/>
      <c r="D214" s="187" t="s">
        <v>143</v>
      </c>
      <c r="E214" s="188" t="s">
        <v>1</v>
      </c>
      <c r="F214" s="189" t="s">
        <v>225</v>
      </c>
      <c r="G214" s="13"/>
      <c r="H214" s="188" t="s">
        <v>1</v>
      </c>
      <c r="I214" s="190"/>
      <c r="J214" s="13"/>
      <c r="K214" s="13"/>
      <c r="L214" s="186"/>
      <c r="M214" s="191"/>
      <c r="N214" s="192"/>
      <c r="O214" s="192"/>
      <c r="P214" s="192"/>
      <c r="Q214" s="192"/>
      <c r="R214" s="192"/>
      <c r="S214" s="192"/>
      <c r="T214" s="19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8" t="s">
        <v>143</v>
      </c>
      <c r="AU214" s="188" t="s">
        <v>77</v>
      </c>
      <c r="AV214" s="13" t="s">
        <v>80</v>
      </c>
      <c r="AW214" s="13" t="s">
        <v>30</v>
      </c>
      <c r="AX214" s="13" t="s">
        <v>73</v>
      </c>
      <c r="AY214" s="188" t="s">
        <v>128</v>
      </c>
    </row>
    <row r="215" s="14" customFormat="1">
      <c r="A215" s="14"/>
      <c r="B215" s="194"/>
      <c r="C215" s="14"/>
      <c r="D215" s="187" t="s">
        <v>143</v>
      </c>
      <c r="E215" s="195" t="s">
        <v>1</v>
      </c>
      <c r="F215" s="196" t="s">
        <v>226</v>
      </c>
      <c r="G215" s="14"/>
      <c r="H215" s="197">
        <v>24.596</v>
      </c>
      <c r="I215" s="198"/>
      <c r="J215" s="14"/>
      <c r="K215" s="14"/>
      <c r="L215" s="194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5" t="s">
        <v>143</v>
      </c>
      <c r="AU215" s="195" t="s">
        <v>77</v>
      </c>
      <c r="AV215" s="14" t="s">
        <v>77</v>
      </c>
      <c r="AW215" s="14" t="s">
        <v>30</v>
      </c>
      <c r="AX215" s="14" t="s">
        <v>73</v>
      </c>
      <c r="AY215" s="195" t="s">
        <v>128</v>
      </c>
    </row>
    <row r="216" s="13" customFormat="1">
      <c r="A216" s="13"/>
      <c r="B216" s="186"/>
      <c r="C216" s="13"/>
      <c r="D216" s="187" t="s">
        <v>143</v>
      </c>
      <c r="E216" s="188" t="s">
        <v>1</v>
      </c>
      <c r="F216" s="189" t="s">
        <v>227</v>
      </c>
      <c r="G216" s="13"/>
      <c r="H216" s="188" t="s">
        <v>1</v>
      </c>
      <c r="I216" s="190"/>
      <c r="J216" s="13"/>
      <c r="K216" s="13"/>
      <c r="L216" s="186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143</v>
      </c>
      <c r="AU216" s="188" t="s">
        <v>77</v>
      </c>
      <c r="AV216" s="13" t="s">
        <v>80</v>
      </c>
      <c r="AW216" s="13" t="s">
        <v>30</v>
      </c>
      <c r="AX216" s="13" t="s">
        <v>73</v>
      </c>
      <c r="AY216" s="188" t="s">
        <v>128</v>
      </c>
    </row>
    <row r="217" s="14" customFormat="1">
      <c r="A217" s="14"/>
      <c r="B217" s="194"/>
      <c r="C217" s="14"/>
      <c r="D217" s="187" t="s">
        <v>143</v>
      </c>
      <c r="E217" s="195" t="s">
        <v>1</v>
      </c>
      <c r="F217" s="196" t="s">
        <v>228</v>
      </c>
      <c r="G217" s="14"/>
      <c r="H217" s="197">
        <v>20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143</v>
      </c>
      <c r="AU217" s="195" t="s">
        <v>77</v>
      </c>
      <c r="AV217" s="14" t="s">
        <v>77</v>
      </c>
      <c r="AW217" s="14" t="s">
        <v>30</v>
      </c>
      <c r="AX217" s="14" t="s">
        <v>73</v>
      </c>
      <c r="AY217" s="195" t="s">
        <v>128</v>
      </c>
    </row>
    <row r="218" s="13" customFormat="1">
      <c r="A218" s="13"/>
      <c r="B218" s="186"/>
      <c r="C218" s="13"/>
      <c r="D218" s="187" t="s">
        <v>143</v>
      </c>
      <c r="E218" s="188" t="s">
        <v>1</v>
      </c>
      <c r="F218" s="189" t="s">
        <v>229</v>
      </c>
      <c r="G218" s="13"/>
      <c r="H218" s="188" t="s">
        <v>1</v>
      </c>
      <c r="I218" s="190"/>
      <c r="J218" s="13"/>
      <c r="K218" s="13"/>
      <c r="L218" s="186"/>
      <c r="M218" s="191"/>
      <c r="N218" s="192"/>
      <c r="O218" s="192"/>
      <c r="P218" s="192"/>
      <c r="Q218" s="192"/>
      <c r="R218" s="192"/>
      <c r="S218" s="192"/>
      <c r="T218" s="19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8" t="s">
        <v>143</v>
      </c>
      <c r="AU218" s="188" t="s">
        <v>77</v>
      </c>
      <c r="AV218" s="13" t="s">
        <v>80</v>
      </c>
      <c r="AW218" s="13" t="s">
        <v>30</v>
      </c>
      <c r="AX218" s="13" t="s">
        <v>73</v>
      </c>
      <c r="AY218" s="188" t="s">
        <v>128</v>
      </c>
    </row>
    <row r="219" s="14" customFormat="1">
      <c r="A219" s="14"/>
      <c r="B219" s="194"/>
      <c r="C219" s="14"/>
      <c r="D219" s="187" t="s">
        <v>143</v>
      </c>
      <c r="E219" s="195" t="s">
        <v>1</v>
      </c>
      <c r="F219" s="196" t="s">
        <v>230</v>
      </c>
      <c r="G219" s="14"/>
      <c r="H219" s="197">
        <v>30.888000000000002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143</v>
      </c>
      <c r="AU219" s="195" t="s">
        <v>77</v>
      </c>
      <c r="AV219" s="14" t="s">
        <v>77</v>
      </c>
      <c r="AW219" s="14" t="s">
        <v>30</v>
      </c>
      <c r="AX219" s="14" t="s">
        <v>73</v>
      </c>
      <c r="AY219" s="195" t="s">
        <v>128</v>
      </c>
    </row>
    <row r="220" s="13" customFormat="1">
      <c r="A220" s="13"/>
      <c r="B220" s="186"/>
      <c r="C220" s="13"/>
      <c r="D220" s="187" t="s">
        <v>143</v>
      </c>
      <c r="E220" s="188" t="s">
        <v>1</v>
      </c>
      <c r="F220" s="189" t="s">
        <v>231</v>
      </c>
      <c r="G220" s="13"/>
      <c r="H220" s="188" t="s">
        <v>1</v>
      </c>
      <c r="I220" s="190"/>
      <c r="J220" s="13"/>
      <c r="K220" s="13"/>
      <c r="L220" s="186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8" t="s">
        <v>143</v>
      </c>
      <c r="AU220" s="188" t="s">
        <v>77</v>
      </c>
      <c r="AV220" s="13" t="s">
        <v>80</v>
      </c>
      <c r="AW220" s="13" t="s">
        <v>30</v>
      </c>
      <c r="AX220" s="13" t="s">
        <v>73</v>
      </c>
      <c r="AY220" s="188" t="s">
        <v>128</v>
      </c>
    </row>
    <row r="221" s="14" customFormat="1">
      <c r="A221" s="14"/>
      <c r="B221" s="194"/>
      <c r="C221" s="14"/>
      <c r="D221" s="187" t="s">
        <v>143</v>
      </c>
      <c r="E221" s="195" t="s">
        <v>1</v>
      </c>
      <c r="F221" s="196" t="s">
        <v>232</v>
      </c>
      <c r="G221" s="14"/>
      <c r="H221" s="197">
        <v>35.064</v>
      </c>
      <c r="I221" s="198"/>
      <c r="J221" s="14"/>
      <c r="K221" s="14"/>
      <c r="L221" s="194"/>
      <c r="M221" s="199"/>
      <c r="N221" s="200"/>
      <c r="O221" s="200"/>
      <c r="P221" s="200"/>
      <c r="Q221" s="200"/>
      <c r="R221" s="200"/>
      <c r="S221" s="200"/>
      <c r="T221" s="20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5" t="s">
        <v>143</v>
      </c>
      <c r="AU221" s="195" t="s">
        <v>77</v>
      </c>
      <c r="AV221" s="14" t="s">
        <v>77</v>
      </c>
      <c r="AW221" s="14" t="s">
        <v>30</v>
      </c>
      <c r="AX221" s="14" t="s">
        <v>73</v>
      </c>
      <c r="AY221" s="195" t="s">
        <v>128</v>
      </c>
    </row>
    <row r="222" s="16" customFormat="1">
      <c r="A222" s="16"/>
      <c r="B222" s="220"/>
      <c r="C222" s="16"/>
      <c r="D222" s="187" t="s">
        <v>143</v>
      </c>
      <c r="E222" s="221" t="s">
        <v>1</v>
      </c>
      <c r="F222" s="222" t="s">
        <v>211</v>
      </c>
      <c r="G222" s="16"/>
      <c r="H222" s="223">
        <v>454.46400000000006</v>
      </c>
      <c r="I222" s="224"/>
      <c r="J222" s="16"/>
      <c r="K222" s="16"/>
      <c r="L222" s="220"/>
      <c r="M222" s="225"/>
      <c r="N222" s="226"/>
      <c r="O222" s="226"/>
      <c r="P222" s="226"/>
      <c r="Q222" s="226"/>
      <c r="R222" s="226"/>
      <c r="S222" s="226"/>
      <c r="T222" s="227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21" t="s">
        <v>143</v>
      </c>
      <c r="AU222" s="221" t="s">
        <v>77</v>
      </c>
      <c r="AV222" s="16" t="s">
        <v>135</v>
      </c>
      <c r="AW222" s="16" t="s">
        <v>30</v>
      </c>
      <c r="AX222" s="16" t="s">
        <v>73</v>
      </c>
      <c r="AY222" s="221" t="s">
        <v>128</v>
      </c>
    </row>
    <row r="223" s="15" customFormat="1">
      <c r="A223" s="15"/>
      <c r="B223" s="202"/>
      <c r="C223" s="15"/>
      <c r="D223" s="187" t="s">
        <v>143</v>
      </c>
      <c r="E223" s="203" t="s">
        <v>1</v>
      </c>
      <c r="F223" s="204" t="s">
        <v>147</v>
      </c>
      <c r="G223" s="15"/>
      <c r="H223" s="205">
        <v>1205.9719999999998</v>
      </c>
      <c r="I223" s="206"/>
      <c r="J223" s="15"/>
      <c r="K223" s="15"/>
      <c r="L223" s="202"/>
      <c r="M223" s="207"/>
      <c r="N223" s="208"/>
      <c r="O223" s="208"/>
      <c r="P223" s="208"/>
      <c r="Q223" s="208"/>
      <c r="R223" s="208"/>
      <c r="S223" s="208"/>
      <c r="T223" s="20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03" t="s">
        <v>143</v>
      </c>
      <c r="AU223" s="203" t="s">
        <v>77</v>
      </c>
      <c r="AV223" s="15" t="s">
        <v>134</v>
      </c>
      <c r="AW223" s="15" t="s">
        <v>30</v>
      </c>
      <c r="AX223" s="15" t="s">
        <v>80</v>
      </c>
      <c r="AY223" s="203" t="s">
        <v>128</v>
      </c>
    </row>
    <row r="224" s="2" customFormat="1" ht="16.5" customHeight="1">
      <c r="A224" s="38"/>
      <c r="B224" s="167"/>
      <c r="C224" s="168" t="s">
        <v>157</v>
      </c>
      <c r="D224" s="168" t="s">
        <v>130</v>
      </c>
      <c r="E224" s="169" t="s">
        <v>233</v>
      </c>
      <c r="F224" s="170" t="s">
        <v>234</v>
      </c>
      <c r="G224" s="171" t="s">
        <v>133</v>
      </c>
      <c r="H224" s="172">
        <v>540.04700000000003</v>
      </c>
      <c r="I224" s="173"/>
      <c r="J224" s="174">
        <f>ROUND(I224*H224,2)</f>
        <v>0</v>
      </c>
      <c r="K224" s="170" t="s">
        <v>140</v>
      </c>
      <c r="L224" s="39"/>
      <c r="M224" s="175" t="s">
        <v>1</v>
      </c>
      <c r="N224" s="176" t="s">
        <v>38</v>
      </c>
      <c r="O224" s="77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79" t="s">
        <v>134</v>
      </c>
      <c r="AT224" s="179" t="s">
        <v>130</v>
      </c>
      <c r="AU224" s="179" t="s">
        <v>77</v>
      </c>
      <c r="AY224" s="19" t="s">
        <v>128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9" t="s">
        <v>80</v>
      </c>
      <c r="BK224" s="180">
        <f>ROUND(I224*H224,2)</f>
        <v>0</v>
      </c>
      <c r="BL224" s="19" t="s">
        <v>134</v>
      </c>
      <c r="BM224" s="179" t="s">
        <v>235</v>
      </c>
    </row>
    <row r="225" s="2" customFormat="1">
      <c r="A225" s="38"/>
      <c r="B225" s="39"/>
      <c r="C225" s="38"/>
      <c r="D225" s="181" t="s">
        <v>141</v>
      </c>
      <c r="E225" s="38"/>
      <c r="F225" s="182" t="s">
        <v>236</v>
      </c>
      <c r="G225" s="38"/>
      <c r="H225" s="38"/>
      <c r="I225" s="183"/>
      <c r="J225" s="38"/>
      <c r="K225" s="38"/>
      <c r="L225" s="39"/>
      <c r="M225" s="184"/>
      <c r="N225" s="185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141</v>
      </c>
      <c r="AU225" s="19" t="s">
        <v>77</v>
      </c>
    </row>
    <row r="226" s="2" customFormat="1" ht="66.75" customHeight="1">
      <c r="A226" s="38"/>
      <c r="B226" s="167"/>
      <c r="C226" s="168" t="s">
        <v>237</v>
      </c>
      <c r="D226" s="168" t="s">
        <v>130</v>
      </c>
      <c r="E226" s="169" t="s">
        <v>238</v>
      </c>
      <c r="F226" s="170" t="s">
        <v>239</v>
      </c>
      <c r="G226" s="171" t="s">
        <v>133</v>
      </c>
      <c r="H226" s="172">
        <v>540.04700000000003</v>
      </c>
      <c r="I226" s="173"/>
      <c r="J226" s="174">
        <f>ROUND(I226*H226,2)</f>
        <v>0</v>
      </c>
      <c r="K226" s="170" t="s">
        <v>1</v>
      </c>
      <c r="L226" s="39"/>
      <c r="M226" s="175" t="s">
        <v>1</v>
      </c>
      <c r="N226" s="176" t="s">
        <v>38</v>
      </c>
      <c r="O226" s="77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79" t="s">
        <v>134</v>
      </c>
      <c r="AT226" s="179" t="s">
        <v>130</v>
      </c>
      <c r="AU226" s="179" t="s">
        <v>77</v>
      </c>
      <c r="AY226" s="19" t="s">
        <v>128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9" t="s">
        <v>80</v>
      </c>
      <c r="BK226" s="180">
        <f>ROUND(I226*H226,2)</f>
        <v>0</v>
      </c>
      <c r="BL226" s="19" t="s">
        <v>134</v>
      </c>
      <c r="BM226" s="179" t="s">
        <v>240</v>
      </c>
    </row>
    <row r="227" s="14" customFormat="1">
      <c r="A227" s="14"/>
      <c r="B227" s="194"/>
      <c r="C227" s="14"/>
      <c r="D227" s="187" t="s">
        <v>143</v>
      </c>
      <c r="E227" s="195" t="s">
        <v>1</v>
      </c>
      <c r="F227" s="196" t="s">
        <v>241</v>
      </c>
      <c r="G227" s="14"/>
      <c r="H227" s="197">
        <v>692.96600000000001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143</v>
      </c>
      <c r="AU227" s="195" t="s">
        <v>77</v>
      </c>
      <c r="AV227" s="14" t="s">
        <v>77</v>
      </c>
      <c r="AW227" s="14" t="s">
        <v>30</v>
      </c>
      <c r="AX227" s="14" t="s">
        <v>73</v>
      </c>
      <c r="AY227" s="195" t="s">
        <v>128</v>
      </c>
    </row>
    <row r="228" s="13" customFormat="1">
      <c r="A228" s="13"/>
      <c r="B228" s="186"/>
      <c r="C228" s="13"/>
      <c r="D228" s="187" t="s">
        <v>143</v>
      </c>
      <c r="E228" s="188" t="s">
        <v>1</v>
      </c>
      <c r="F228" s="189" t="s">
        <v>242</v>
      </c>
      <c r="G228" s="13"/>
      <c r="H228" s="188" t="s">
        <v>1</v>
      </c>
      <c r="I228" s="190"/>
      <c r="J228" s="13"/>
      <c r="K228" s="13"/>
      <c r="L228" s="186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143</v>
      </c>
      <c r="AU228" s="188" t="s">
        <v>77</v>
      </c>
      <c r="AV228" s="13" t="s">
        <v>80</v>
      </c>
      <c r="AW228" s="13" t="s">
        <v>30</v>
      </c>
      <c r="AX228" s="13" t="s">
        <v>73</v>
      </c>
      <c r="AY228" s="188" t="s">
        <v>128</v>
      </c>
    </row>
    <row r="229" s="14" customFormat="1">
      <c r="A229" s="14"/>
      <c r="B229" s="194"/>
      <c r="C229" s="14"/>
      <c r="D229" s="187" t="s">
        <v>143</v>
      </c>
      <c r="E229" s="195" t="s">
        <v>1</v>
      </c>
      <c r="F229" s="196" t="s">
        <v>243</v>
      </c>
      <c r="G229" s="14"/>
      <c r="H229" s="197">
        <v>-10.978999999999999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143</v>
      </c>
      <c r="AU229" s="195" t="s">
        <v>77</v>
      </c>
      <c r="AV229" s="14" t="s">
        <v>77</v>
      </c>
      <c r="AW229" s="14" t="s">
        <v>30</v>
      </c>
      <c r="AX229" s="14" t="s">
        <v>73</v>
      </c>
      <c r="AY229" s="195" t="s">
        <v>128</v>
      </c>
    </row>
    <row r="230" s="14" customFormat="1">
      <c r="A230" s="14"/>
      <c r="B230" s="194"/>
      <c r="C230" s="14"/>
      <c r="D230" s="187" t="s">
        <v>143</v>
      </c>
      <c r="E230" s="195" t="s">
        <v>1</v>
      </c>
      <c r="F230" s="196" t="s">
        <v>244</v>
      </c>
      <c r="G230" s="14"/>
      <c r="H230" s="197">
        <v>-6.0890000000000004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143</v>
      </c>
      <c r="AU230" s="195" t="s">
        <v>77</v>
      </c>
      <c r="AV230" s="14" t="s">
        <v>77</v>
      </c>
      <c r="AW230" s="14" t="s">
        <v>30</v>
      </c>
      <c r="AX230" s="14" t="s">
        <v>73</v>
      </c>
      <c r="AY230" s="195" t="s">
        <v>128</v>
      </c>
    </row>
    <row r="231" s="14" customFormat="1">
      <c r="A231" s="14"/>
      <c r="B231" s="194"/>
      <c r="C231" s="14"/>
      <c r="D231" s="187" t="s">
        <v>143</v>
      </c>
      <c r="E231" s="195" t="s">
        <v>1</v>
      </c>
      <c r="F231" s="196" t="s">
        <v>245</v>
      </c>
      <c r="G231" s="14"/>
      <c r="H231" s="197">
        <v>-2.5800000000000001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143</v>
      </c>
      <c r="AU231" s="195" t="s">
        <v>77</v>
      </c>
      <c r="AV231" s="14" t="s">
        <v>77</v>
      </c>
      <c r="AW231" s="14" t="s">
        <v>30</v>
      </c>
      <c r="AX231" s="14" t="s">
        <v>73</v>
      </c>
      <c r="AY231" s="195" t="s">
        <v>128</v>
      </c>
    </row>
    <row r="232" s="14" customFormat="1">
      <c r="A232" s="14"/>
      <c r="B232" s="194"/>
      <c r="C232" s="14"/>
      <c r="D232" s="187" t="s">
        <v>143</v>
      </c>
      <c r="E232" s="195" t="s">
        <v>1</v>
      </c>
      <c r="F232" s="196" t="s">
        <v>246</v>
      </c>
      <c r="G232" s="14"/>
      <c r="H232" s="197">
        <v>-22.038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143</v>
      </c>
      <c r="AU232" s="195" t="s">
        <v>77</v>
      </c>
      <c r="AV232" s="14" t="s">
        <v>77</v>
      </c>
      <c r="AW232" s="14" t="s">
        <v>30</v>
      </c>
      <c r="AX232" s="14" t="s">
        <v>73</v>
      </c>
      <c r="AY232" s="195" t="s">
        <v>128</v>
      </c>
    </row>
    <row r="233" s="14" customFormat="1">
      <c r="A233" s="14"/>
      <c r="B233" s="194"/>
      <c r="C233" s="14"/>
      <c r="D233" s="187" t="s">
        <v>143</v>
      </c>
      <c r="E233" s="195" t="s">
        <v>1</v>
      </c>
      <c r="F233" s="196" t="s">
        <v>247</v>
      </c>
      <c r="G233" s="14"/>
      <c r="H233" s="197">
        <v>-8.1270000000000007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143</v>
      </c>
      <c r="AU233" s="195" t="s">
        <v>77</v>
      </c>
      <c r="AV233" s="14" t="s">
        <v>77</v>
      </c>
      <c r="AW233" s="14" t="s">
        <v>30</v>
      </c>
      <c r="AX233" s="14" t="s">
        <v>73</v>
      </c>
      <c r="AY233" s="195" t="s">
        <v>128</v>
      </c>
    </row>
    <row r="234" s="14" customFormat="1">
      <c r="A234" s="14"/>
      <c r="B234" s="194"/>
      <c r="C234" s="14"/>
      <c r="D234" s="187" t="s">
        <v>143</v>
      </c>
      <c r="E234" s="195" t="s">
        <v>1</v>
      </c>
      <c r="F234" s="196" t="s">
        <v>248</v>
      </c>
      <c r="G234" s="14"/>
      <c r="H234" s="197">
        <v>-5.5259999999999998</v>
      </c>
      <c r="I234" s="198"/>
      <c r="J234" s="14"/>
      <c r="K234" s="14"/>
      <c r="L234" s="194"/>
      <c r="M234" s="199"/>
      <c r="N234" s="200"/>
      <c r="O234" s="200"/>
      <c r="P234" s="200"/>
      <c r="Q234" s="200"/>
      <c r="R234" s="200"/>
      <c r="S234" s="200"/>
      <c r="T234" s="20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5" t="s">
        <v>143</v>
      </c>
      <c r="AU234" s="195" t="s">
        <v>77</v>
      </c>
      <c r="AV234" s="14" t="s">
        <v>77</v>
      </c>
      <c r="AW234" s="14" t="s">
        <v>30</v>
      </c>
      <c r="AX234" s="14" t="s">
        <v>73</v>
      </c>
      <c r="AY234" s="195" t="s">
        <v>128</v>
      </c>
    </row>
    <row r="235" s="14" customFormat="1">
      <c r="A235" s="14"/>
      <c r="B235" s="194"/>
      <c r="C235" s="14"/>
      <c r="D235" s="187" t="s">
        <v>143</v>
      </c>
      <c r="E235" s="195" t="s">
        <v>1</v>
      </c>
      <c r="F235" s="196" t="s">
        <v>249</v>
      </c>
      <c r="G235" s="14"/>
      <c r="H235" s="197">
        <v>-21.672000000000001</v>
      </c>
      <c r="I235" s="198"/>
      <c r="J235" s="14"/>
      <c r="K235" s="14"/>
      <c r="L235" s="194"/>
      <c r="M235" s="199"/>
      <c r="N235" s="200"/>
      <c r="O235" s="200"/>
      <c r="P235" s="200"/>
      <c r="Q235" s="200"/>
      <c r="R235" s="200"/>
      <c r="S235" s="200"/>
      <c r="T235" s="20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5" t="s">
        <v>143</v>
      </c>
      <c r="AU235" s="195" t="s">
        <v>77</v>
      </c>
      <c r="AV235" s="14" t="s">
        <v>77</v>
      </c>
      <c r="AW235" s="14" t="s">
        <v>30</v>
      </c>
      <c r="AX235" s="14" t="s">
        <v>73</v>
      </c>
      <c r="AY235" s="195" t="s">
        <v>128</v>
      </c>
    </row>
    <row r="236" s="14" customFormat="1">
      <c r="A236" s="14"/>
      <c r="B236" s="194"/>
      <c r="C236" s="14"/>
      <c r="D236" s="187" t="s">
        <v>143</v>
      </c>
      <c r="E236" s="195" t="s">
        <v>1</v>
      </c>
      <c r="F236" s="196" t="s">
        <v>250</v>
      </c>
      <c r="G236" s="14"/>
      <c r="H236" s="197">
        <v>-10.492000000000001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143</v>
      </c>
      <c r="AU236" s="195" t="s">
        <v>77</v>
      </c>
      <c r="AV236" s="14" t="s">
        <v>77</v>
      </c>
      <c r="AW236" s="14" t="s">
        <v>30</v>
      </c>
      <c r="AX236" s="14" t="s">
        <v>73</v>
      </c>
      <c r="AY236" s="195" t="s">
        <v>128</v>
      </c>
    </row>
    <row r="237" s="14" customFormat="1">
      <c r="A237" s="14"/>
      <c r="B237" s="194"/>
      <c r="C237" s="14"/>
      <c r="D237" s="187" t="s">
        <v>143</v>
      </c>
      <c r="E237" s="195" t="s">
        <v>1</v>
      </c>
      <c r="F237" s="196" t="s">
        <v>251</v>
      </c>
      <c r="G237" s="14"/>
      <c r="H237" s="197">
        <v>-12.077999999999999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143</v>
      </c>
      <c r="AU237" s="195" t="s">
        <v>77</v>
      </c>
      <c r="AV237" s="14" t="s">
        <v>77</v>
      </c>
      <c r="AW237" s="14" t="s">
        <v>30</v>
      </c>
      <c r="AX237" s="14" t="s">
        <v>73</v>
      </c>
      <c r="AY237" s="195" t="s">
        <v>128</v>
      </c>
    </row>
    <row r="238" s="14" customFormat="1">
      <c r="A238" s="14"/>
      <c r="B238" s="194"/>
      <c r="C238" s="14"/>
      <c r="D238" s="187" t="s">
        <v>143</v>
      </c>
      <c r="E238" s="195" t="s">
        <v>1</v>
      </c>
      <c r="F238" s="196" t="s">
        <v>252</v>
      </c>
      <c r="G238" s="14"/>
      <c r="H238" s="197">
        <v>-31.475999999999999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143</v>
      </c>
      <c r="AU238" s="195" t="s">
        <v>77</v>
      </c>
      <c r="AV238" s="14" t="s">
        <v>77</v>
      </c>
      <c r="AW238" s="14" t="s">
        <v>30</v>
      </c>
      <c r="AX238" s="14" t="s">
        <v>73</v>
      </c>
      <c r="AY238" s="195" t="s">
        <v>128</v>
      </c>
    </row>
    <row r="239" s="14" customFormat="1">
      <c r="A239" s="14"/>
      <c r="B239" s="194"/>
      <c r="C239" s="14"/>
      <c r="D239" s="187" t="s">
        <v>143</v>
      </c>
      <c r="E239" s="195" t="s">
        <v>1</v>
      </c>
      <c r="F239" s="196" t="s">
        <v>253</v>
      </c>
      <c r="G239" s="14"/>
      <c r="H239" s="197">
        <v>-7.6539999999999999</v>
      </c>
      <c r="I239" s="198"/>
      <c r="J239" s="14"/>
      <c r="K239" s="14"/>
      <c r="L239" s="194"/>
      <c r="M239" s="199"/>
      <c r="N239" s="200"/>
      <c r="O239" s="200"/>
      <c r="P239" s="200"/>
      <c r="Q239" s="200"/>
      <c r="R239" s="200"/>
      <c r="S239" s="200"/>
      <c r="T239" s="20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5" t="s">
        <v>143</v>
      </c>
      <c r="AU239" s="195" t="s">
        <v>77</v>
      </c>
      <c r="AV239" s="14" t="s">
        <v>77</v>
      </c>
      <c r="AW239" s="14" t="s">
        <v>30</v>
      </c>
      <c r="AX239" s="14" t="s">
        <v>73</v>
      </c>
      <c r="AY239" s="195" t="s">
        <v>128</v>
      </c>
    </row>
    <row r="240" s="14" customFormat="1">
      <c r="A240" s="14"/>
      <c r="B240" s="194"/>
      <c r="C240" s="14"/>
      <c r="D240" s="187" t="s">
        <v>143</v>
      </c>
      <c r="E240" s="195" t="s">
        <v>1</v>
      </c>
      <c r="F240" s="196" t="s">
        <v>254</v>
      </c>
      <c r="G240" s="14"/>
      <c r="H240" s="197">
        <v>-7.3700000000000001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143</v>
      </c>
      <c r="AU240" s="195" t="s">
        <v>77</v>
      </c>
      <c r="AV240" s="14" t="s">
        <v>77</v>
      </c>
      <c r="AW240" s="14" t="s">
        <v>30</v>
      </c>
      <c r="AX240" s="14" t="s">
        <v>73</v>
      </c>
      <c r="AY240" s="195" t="s">
        <v>128</v>
      </c>
    </row>
    <row r="241" s="14" customFormat="1">
      <c r="A241" s="14"/>
      <c r="B241" s="194"/>
      <c r="C241" s="14"/>
      <c r="D241" s="187" t="s">
        <v>143</v>
      </c>
      <c r="E241" s="195" t="s">
        <v>1</v>
      </c>
      <c r="F241" s="196" t="s">
        <v>255</v>
      </c>
      <c r="G241" s="14"/>
      <c r="H241" s="197">
        <v>-1.9430000000000001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143</v>
      </c>
      <c r="AU241" s="195" t="s">
        <v>77</v>
      </c>
      <c r="AV241" s="14" t="s">
        <v>77</v>
      </c>
      <c r="AW241" s="14" t="s">
        <v>30</v>
      </c>
      <c r="AX241" s="14" t="s">
        <v>73</v>
      </c>
      <c r="AY241" s="195" t="s">
        <v>128</v>
      </c>
    </row>
    <row r="242" s="14" customFormat="1">
      <c r="A242" s="14"/>
      <c r="B242" s="194"/>
      <c r="C242" s="14"/>
      <c r="D242" s="187" t="s">
        <v>143</v>
      </c>
      <c r="E242" s="195" t="s">
        <v>1</v>
      </c>
      <c r="F242" s="196" t="s">
        <v>256</v>
      </c>
      <c r="G242" s="14"/>
      <c r="H242" s="197">
        <v>-2.645</v>
      </c>
      <c r="I242" s="198"/>
      <c r="J242" s="14"/>
      <c r="K242" s="14"/>
      <c r="L242" s="194"/>
      <c r="M242" s="199"/>
      <c r="N242" s="200"/>
      <c r="O242" s="200"/>
      <c r="P242" s="200"/>
      <c r="Q242" s="200"/>
      <c r="R242" s="200"/>
      <c r="S242" s="200"/>
      <c r="T242" s="20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5" t="s">
        <v>143</v>
      </c>
      <c r="AU242" s="195" t="s">
        <v>77</v>
      </c>
      <c r="AV242" s="14" t="s">
        <v>77</v>
      </c>
      <c r="AW242" s="14" t="s">
        <v>30</v>
      </c>
      <c r="AX242" s="14" t="s">
        <v>73</v>
      </c>
      <c r="AY242" s="195" t="s">
        <v>128</v>
      </c>
    </row>
    <row r="243" s="14" customFormat="1">
      <c r="A243" s="14"/>
      <c r="B243" s="194"/>
      <c r="C243" s="14"/>
      <c r="D243" s="187" t="s">
        <v>143</v>
      </c>
      <c r="E243" s="195" t="s">
        <v>1</v>
      </c>
      <c r="F243" s="196" t="s">
        <v>257</v>
      </c>
      <c r="G243" s="14"/>
      <c r="H243" s="197">
        <v>-2.25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143</v>
      </c>
      <c r="AU243" s="195" t="s">
        <v>77</v>
      </c>
      <c r="AV243" s="14" t="s">
        <v>77</v>
      </c>
      <c r="AW243" s="14" t="s">
        <v>30</v>
      </c>
      <c r="AX243" s="14" t="s">
        <v>73</v>
      </c>
      <c r="AY243" s="195" t="s">
        <v>128</v>
      </c>
    </row>
    <row r="244" s="15" customFormat="1">
      <c r="A244" s="15"/>
      <c r="B244" s="202"/>
      <c r="C244" s="15"/>
      <c r="D244" s="187" t="s">
        <v>143</v>
      </c>
      <c r="E244" s="203" t="s">
        <v>1</v>
      </c>
      <c r="F244" s="204" t="s">
        <v>147</v>
      </c>
      <c r="G244" s="15"/>
      <c r="H244" s="205">
        <v>540.04700000000003</v>
      </c>
      <c r="I244" s="206"/>
      <c r="J244" s="15"/>
      <c r="K244" s="15"/>
      <c r="L244" s="202"/>
      <c r="M244" s="207"/>
      <c r="N244" s="208"/>
      <c r="O244" s="208"/>
      <c r="P244" s="208"/>
      <c r="Q244" s="208"/>
      <c r="R244" s="208"/>
      <c r="S244" s="208"/>
      <c r="T244" s="20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03" t="s">
        <v>143</v>
      </c>
      <c r="AU244" s="203" t="s">
        <v>77</v>
      </c>
      <c r="AV244" s="15" t="s">
        <v>134</v>
      </c>
      <c r="AW244" s="15" t="s">
        <v>30</v>
      </c>
      <c r="AX244" s="15" t="s">
        <v>80</v>
      </c>
      <c r="AY244" s="203" t="s">
        <v>128</v>
      </c>
    </row>
    <row r="245" s="2" customFormat="1" ht="24.15" customHeight="1">
      <c r="A245" s="38"/>
      <c r="B245" s="167"/>
      <c r="C245" s="210" t="s">
        <v>165</v>
      </c>
      <c r="D245" s="210" t="s">
        <v>162</v>
      </c>
      <c r="E245" s="211" t="s">
        <v>258</v>
      </c>
      <c r="F245" s="212" t="s">
        <v>259</v>
      </c>
      <c r="G245" s="213" t="s">
        <v>133</v>
      </c>
      <c r="H245" s="214">
        <v>595.40099999999995</v>
      </c>
      <c r="I245" s="215"/>
      <c r="J245" s="216">
        <f>ROUND(I245*H245,2)</f>
        <v>0</v>
      </c>
      <c r="K245" s="212" t="s">
        <v>140</v>
      </c>
      <c r="L245" s="217"/>
      <c r="M245" s="218" t="s">
        <v>1</v>
      </c>
      <c r="N245" s="219" t="s">
        <v>38</v>
      </c>
      <c r="O245" s="77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79" t="s">
        <v>157</v>
      </c>
      <c r="AT245" s="179" t="s">
        <v>162</v>
      </c>
      <c r="AU245" s="179" t="s">
        <v>77</v>
      </c>
      <c r="AY245" s="19" t="s">
        <v>128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9" t="s">
        <v>80</v>
      </c>
      <c r="BK245" s="180">
        <f>ROUND(I245*H245,2)</f>
        <v>0</v>
      </c>
      <c r="BL245" s="19" t="s">
        <v>134</v>
      </c>
      <c r="BM245" s="179" t="s">
        <v>260</v>
      </c>
    </row>
    <row r="246" s="2" customFormat="1" ht="24.15" customHeight="1">
      <c r="A246" s="38"/>
      <c r="B246" s="167"/>
      <c r="C246" s="168" t="s">
        <v>261</v>
      </c>
      <c r="D246" s="168" t="s">
        <v>130</v>
      </c>
      <c r="E246" s="169" t="s">
        <v>262</v>
      </c>
      <c r="F246" s="170" t="s">
        <v>263</v>
      </c>
      <c r="G246" s="171" t="s">
        <v>133</v>
      </c>
      <c r="H246" s="172">
        <v>540.04700000000003</v>
      </c>
      <c r="I246" s="173"/>
      <c r="J246" s="174">
        <f>ROUND(I246*H246,2)</f>
        <v>0</v>
      </c>
      <c r="K246" s="170" t="s">
        <v>140</v>
      </c>
      <c r="L246" s="39"/>
      <c r="M246" s="175" t="s">
        <v>1</v>
      </c>
      <c r="N246" s="176" t="s">
        <v>38</v>
      </c>
      <c r="O246" s="77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79" t="s">
        <v>134</v>
      </c>
      <c r="AT246" s="179" t="s">
        <v>130</v>
      </c>
      <c r="AU246" s="179" t="s">
        <v>77</v>
      </c>
      <c r="AY246" s="19" t="s">
        <v>128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9" t="s">
        <v>80</v>
      </c>
      <c r="BK246" s="180">
        <f>ROUND(I246*H246,2)</f>
        <v>0</v>
      </c>
      <c r="BL246" s="19" t="s">
        <v>134</v>
      </c>
      <c r="BM246" s="179" t="s">
        <v>264</v>
      </c>
    </row>
    <row r="247" s="2" customFormat="1">
      <c r="A247" s="38"/>
      <c r="B247" s="39"/>
      <c r="C247" s="38"/>
      <c r="D247" s="181" t="s">
        <v>141</v>
      </c>
      <c r="E247" s="38"/>
      <c r="F247" s="182" t="s">
        <v>265</v>
      </c>
      <c r="G247" s="38"/>
      <c r="H247" s="38"/>
      <c r="I247" s="183"/>
      <c r="J247" s="38"/>
      <c r="K247" s="38"/>
      <c r="L247" s="39"/>
      <c r="M247" s="184"/>
      <c r="N247" s="185"/>
      <c r="O247" s="77"/>
      <c r="P247" s="77"/>
      <c r="Q247" s="77"/>
      <c r="R247" s="77"/>
      <c r="S247" s="77"/>
      <c r="T247" s="7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9" t="s">
        <v>141</v>
      </c>
      <c r="AU247" s="19" t="s">
        <v>77</v>
      </c>
    </row>
    <row r="248" s="2" customFormat="1" ht="24.15" customHeight="1">
      <c r="A248" s="38"/>
      <c r="B248" s="167"/>
      <c r="C248" s="168" t="s">
        <v>235</v>
      </c>
      <c r="D248" s="168" t="s">
        <v>130</v>
      </c>
      <c r="E248" s="169" t="s">
        <v>266</v>
      </c>
      <c r="F248" s="170" t="s">
        <v>267</v>
      </c>
      <c r="G248" s="171" t="s">
        <v>133</v>
      </c>
      <c r="H248" s="172">
        <v>180.01599999999999</v>
      </c>
      <c r="I248" s="173"/>
      <c r="J248" s="174">
        <f>ROUND(I248*H248,2)</f>
        <v>0</v>
      </c>
      <c r="K248" s="170" t="s">
        <v>140</v>
      </c>
      <c r="L248" s="39"/>
      <c r="M248" s="175" t="s">
        <v>1</v>
      </c>
      <c r="N248" s="176" t="s">
        <v>38</v>
      </c>
      <c r="O248" s="77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79" t="s">
        <v>134</v>
      </c>
      <c r="AT248" s="179" t="s">
        <v>130</v>
      </c>
      <c r="AU248" s="179" t="s">
        <v>77</v>
      </c>
      <c r="AY248" s="19" t="s">
        <v>128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9" t="s">
        <v>80</v>
      </c>
      <c r="BK248" s="180">
        <f>ROUND(I248*H248,2)</f>
        <v>0</v>
      </c>
      <c r="BL248" s="19" t="s">
        <v>134</v>
      </c>
      <c r="BM248" s="179" t="s">
        <v>268</v>
      </c>
    </row>
    <row r="249" s="2" customFormat="1">
      <c r="A249" s="38"/>
      <c r="B249" s="39"/>
      <c r="C249" s="38"/>
      <c r="D249" s="181" t="s">
        <v>141</v>
      </c>
      <c r="E249" s="38"/>
      <c r="F249" s="182" t="s">
        <v>269</v>
      </c>
      <c r="G249" s="38"/>
      <c r="H249" s="38"/>
      <c r="I249" s="183"/>
      <c r="J249" s="38"/>
      <c r="K249" s="38"/>
      <c r="L249" s="39"/>
      <c r="M249" s="184"/>
      <c r="N249" s="185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141</v>
      </c>
      <c r="AU249" s="19" t="s">
        <v>77</v>
      </c>
    </row>
    <row r="250" s="13" customFormat="1">
      <c r="A250" s="13"/>
      <c r="B250" s="186"/>
      <c r="C250" s="13"/>
      <c r="D250" s="187" t="s">
        <v>143</v>
      </c>
      <c r="E250" s="188" t="s">
        <v>1</v>
      </c>
      <c r="F250" s="189" t="s">
        <v>270</v>
      </c>
      <c r="G250" s="13"/>
      <c r="H250" s="188" t="s">
        <v>1</v>
      </c>
      <c r="I250" s="190"/>
      <c r="J250" s="13"/>
      <c r="K250" s="13"/>
      <c r="L250" s="186"/>
      <c r="M250" s="191"/>
      <c r="N250" s="192"/>
      <c r="O250" s="192"/>
      <c r="P250" s="192"/>
      <c r="Q250" s="192"/>
      <c r="R250" s="192"/>
      <c r="S250" s="192"/>
      <c r="T250" s="19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8" t="s">
        <v>143</v>
      </c>
      <c r="AU250" s="188" t="s">
        <v>77</v>
      </c>
      <c r="AV250" s="13" t="s">
        <v>80</v>
      </c>
      <c r="AW250" s="13" t="s">
        <v>30</v>
      </c>
      <c r="AX250" s="13" t="s">
        <v>73</v>
      </c>
      <c r="AY250" s="188" t="s">
        <v>128</v>
      </c>
    </row>
    <row r="251" s="14" customFormat="1">
      <c r="A251" s="14"/>
      <c r="B251" s="194"/>
      <c r="C251" s="14"/>
      <c r="D251" s="187" t="s">
        <v>143</v>
      </c>
      <c r="E251" s="195" t="s">
        <v>1</v>
      </c>
      <c r="F251" s="196" t="s">
        <v>271</v>
      </c>
      <c r="G251" s="14"/>
      <c r="H251" s="197">
        <v>180.01599999999999</v>
      </c>
      <c r="I251" s="198"/>
      <c r="J251" s="14"/>
      <c r="K251" s="14"/>
      <c r="L251" s="194"/>
      <c r="M251" s="199"/>
      <c r="N251" s="200"/>
      <c r="O251" s="200"/>
      <c r="P251" s="200"/>
      <c r="Q251" s="200"/>
      <c r="R251" s="200"/>
      <c r="S251" s="200"/>
      <c r="T251" s="20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5" t="s">
        <v>143</v>
      </c>
      <c r="AU251" s="195" t="s">
        <v>77</v>
      </c>
      <c r="AV251" s="14" t="s">
        <v>77</v>
      </c>
      <c r="AW251" s="14" t="s">
        <v>30</v>
      </c>
      <c r="AX251" s="14" t="s">
        <v>73</v>
      </c>
      <c r="AY251" s="195" t="s">
        <v>128</v>
      </c>
    </row>
    <row r="252" s="15" customFormat="1">
      <c r="A252" s="15"/>
      <c r="B252" s="202"/>
      <c r="C252" s="15"/>
      <c r="D252" s="187" t="s">
        <v>143</v>
      </c>
      <c r="E252" s="203" t="s">
        <v>1</v>
      </c>
      <c r="F252" s="204" t="s">
        <v>147</v>
      </c>
      <c r="G252" s="15"/>
      <c r="H252" s="205">
        <v>180.01599999999999</v>
      </c>
      <c r="I252" s="206"/>
      <c r="J252" s="15"/>
      <c r="K252" s="15"/>
      <c r="L252" s="202"/>
      <c r="M252" s="207"/>
      <c r="N252" s="208"/>
      <c r="O252" s="208"/>
      <c r="P252" s="208"/>
      <c r="Q252" s="208"/>
      <c r="R252" s="208"/>
      <c r="S252" s="208"/>
      <c r="T252" s="20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03" t="s">
        <v>143</v>
      </c>
      <c r="AU252" s="203" t="s">
        <v>77</v>
      </c>
      <c r="AV252" s="15" t="s">
        <v>134</v>
      </c>
      <c r="AW252" s="15" t="s">
        <v>30</v>
      </c>
      <c r="AX252" s="15" t="s">
        <v>80</v>
      </c>
      <c r="AY252" s="203" t="s">
        <v>128</v>
      </c>
    </row>
    <row r="253" s="2" customFormat="1" ht="24.15" customHeight="1">
      <c r="A253" s="38"/>
      <c r="B253" s="167"/>
      <c r="C253" s="168" t="s">
        <v>272</v>
      </c>
      <c r="D253" s="168" t="s">
        <v>130</v>
      </c>
      <c r="E253" s="169" t="s">
        <v>273</v>
      </c>
      <c r="F253" s="170" t="s">
        <v>274</v>
      </c>
      <c r="G253" s="171" t="s">
        <v>133</v>
      </c>
      <c r="H253" s="172">
        <v>152.91900000000001</v>
      </c>
      <c r="I253" s="173"/>
      <c r="J253" s="174">
        <f>ROUND(I253*H253,2)</f>
        <v>0</v>
      </c>
      <c r="K253" s="170" t="s">
        <v>140</v>
      </c>
      <c r="L253" s="39"/>
      <c r="M253" s="175" t="s">
        <v>1</v>
      </c>
      <c r="N253" s="176" t="s">
        <v>38</v>
      </c>
      <c r="O253" s="77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79" t="s">
        <v>134</v>
      </c>
      <c r="AT253" s="179" t="s">
        <v>130</v>
      </c>
      <c r="AU253" s="179" t="s">
        <v>77</v>
      </c>
      <c r="AY253" s="19" t="s">
        <v>128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9" t="s">
        <v>80</v>
      </c>
      <c r="BK253" s="180">
        <f>ROUND(I253*H253,2)</f>
        <v>0</v>
      </c>
      <c r="BL253" s="19" t="s">
        <v>134</v>
      </c>
      <c r="BM253" s="179" t="s">
        <v>275</v>
      </c>
    </row>
    <row r="254" s="2" customFormat="1">
      <c r="A254" s="38"/>
      <c r="B254" s="39"/>
      <c r="C254" s="38"/>
      <c r="D254" s="181" t="s">
        <v>141</v>
      </c>
      <c r="E254" s="38"/>
      <c r="F254" s="182" t="s">
        <v>276</v>
      </c>
      <c r="G254" s="38"/>
      <c r="H254" s="38"/>
      <c r="I254" s="183"/>
      <c r="J254" s="38"/>
      <c r="K254" s="38"/>
      <c r="L254" s="39"/>
      <c r="M254" s="184"/>
      <c r="N254" s="185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141</v>
      </c>
      <c r="AU254" s="19" t="s">
        <v>77</v>
      </c>
    </row>
    <row r="255" s="14" customFormat="1">
      <c r="A255" s="14"/>
      <c r="B255" s="194"/>
      <c r="C255" s="14"/>
      <c r="D255" s="187" t="s">
        <v>143</v>
      </c>
      <c r="E255" s="195" t="s">
        <v>1</v>
      </c>
      <c r="F255" s="196" t="s">
        <v>277</v>
      </c>
      <c r="G255" s="14"/>
      <c r="H255" s="197">
        <v>10.978999999999999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143</v>
      </c>
      <c r="AU255" s="195" t="s">
        <v>77</v>
      </c>
      <c r="AV255" s="14" t="s">
        <v>77</v>
      </c>
      <c r="AW255" s="14" t="s">
        <v>30</v>
      </c>
      <c r="AX255" s="14" t="s">
        <v>73</v>
      </c>
      <c r="AY255" s="195" t="s">
        <v>128</v>
      </c>
    </row>
    <row r="256" s="14" customFormat="1">
      <c r="A256" s="14"/>
      <c r="B256" s="194"/>
      <c r="C256" s="14"/>
      <c r="D256" s="187" t="s">
        <v>143</v>
      </c>
      <c r="E256" s="195" t="s">
        <v>1</v>
      </c>
      <c r="F256" s="196" t="s">
        <v>278</v>
      </c>
      <c r="G256" s="14"/>
      <c r="H256" s="197">
        <v>6.0890000000000004</v>
      </c>
      <c r="I256" s="198"/>
      <c r="J256" s="14"/>
      <c r="K256" s="14"/>
      <c r="L256" s="194"/>
      <c r="M256" s="199"/>
      <c r="N256" s="200"/>
      <c r="O256" s="200"/>
      <c r="P256" s="200"/>
      <c r="Q256" s="200"/>
      <c r="R256" s="200"/>
      <c r="S256" s="200"/>
      <c r="T256" s="20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5" t="s">
        <v>143</v>
      </c>
      <c r="AU256" s="195" t="s">
        <v>77</v>
      </c>
      <c r="AV256" s="14" t="s">
        <v>77</v>
      </c>
      <c r="AW256" s="14" t="s">
        <v>30</v>
      </c>
      <c r="AX256" s="14" t="s">
        <v>73</v>
      </c>
      <c r="AY256" s="195" t="s">
        <v>128</v>
      </c>
    </row>
    <row r="257" s="14" customFormat="1">
      <c r="A257" s="14"/>
      <c r="B257" s="194"/>
      <c r="C257" s="14"/>
      <c r="D257" s="187" t="s">
        <v>143</v>
      </c>
      <c r="E257" s="195" t="s">
        <v>1</v>
      </c>
      <c r="F257" s="196" t="s">
        <v>279</v>
      </c>
      <c r="G257" s="14"/>
      <c r="H257" s="197">
        <v>2.5800000000000001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143</v>
      </c>
      <c r="AU257" s="195" t="s">
        <v>77</v>
      </c>
      <c r="AV257" s="14" t="s">
        <v>77</v>
      </c>
      <c r="AW257" s="14" t="s">
        <v>30</v>
      </c>
      <c r="AX257" s="14" t="s">
        <v>73</v>
      </c>
      <c r="AY257" s="195" t="s">
        <v>128</v>
      </c>
    </row>
    <row r="258" s="14" customFormat="1">
      <c r="A258" s="14"/>
      <c r="B258" s="194"/>
      <c r="C258" s="14"/>
      <c r="D258" s="187" t="s">
        <v>143</v>
      </c>
      <c r="E258" s="195" t="s">
        <v>1</v>
      </c>
      <c r="F258" s="196" t="s">
        <v>280</v>
      </c>
      <c r="G258" s="14"/>
      <c r="H258" s="197">
        <v>22.038</v>
      </c>
      <c r="I258" s="198"/>
      <c r="J258" s="14"/>
      <c r="K258" s="14"/>
      <c r="L258" s="194"/>
      <c r="M258" s="199"/>
      <c r="N258" s="200"/>
      <c r="O258" s="200"/>
      <c r="P258" s="200"/>
      <c r="Q258" s="200"/>
      <c r="R258" s="200"/>
      <c r="S258" s="200"/>
      <c r="T258" s="20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5" t="s">
        <v>143</v>
      </c>
      <c r="AU258" s="195" t="s">
        <v>77</v>
      </c>
      <c r="AV258" s="14" t="s">
        <v>77</v>
      </c>
      <c r="AW258" s="14" t="s">
        <v>30</v>
      </c>
      <c r="AX258" s="14" t="s">
        <v>73</v>
      </c>
      <c r="AY258" s="195" t="s">
        <v>128</v>
      </c>
    </row>
    <row r="259" s="14" customFormat="1">
      <c r="A259" s="14"/>
      <c r="B259" s="194"/>
      <c r="C259" s="14"/>
      <c r="D259" s="187" t="s">
        <v>143</v>
      </c>
      <c r="E259" s="195" t="s">
        <v>1</v>
      </c>
      <c r="F259" s="196" t="s">
        <v>281</v>
      </c>
      <c r="G259" s="14"/>
      <c r="H259" s="197">
        <v>8.1270000000000007</v>
      </c>
      <c r="I259" s="198"/>
      <c r="J259" s="14"/>
      <c r="K259" s="14"/>
      <c r="L259" s="194"/>
      <c r="M259" s="199"/>
      <c r="N259" s="200"/>
      <c r="O259" s="200"/>
      <c r="P259" s="200"/>
      <c r="Q259" s="200"/>
      <c r="R259" s="200"/>
      <c r="S259" s="200"/>
      <c r="T259" s="20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5" t="s">
        <v>143</v>
      </c>
      <c r="AU259" s="195" t="s">
        <v>77</v>
      </c>
      <c r="AV259" s="14" t="s">
        <v>77</v>
      </c>
      <c r="AW259" s="14" t="s">
        <v>30</v>
      </c>
      <c r="AX259" s="14" t="s">
        <v>73</v>
      </c>
      <c r="AY259" s="195" t="s">
        <v>128</v>
      </c>
    </row>
    <row r="260" s="14" customFormat="1">
      <c r="A260" s="14"/>
      <c r="B260" s="194"/>
      <c r="C260" s="14"/>
      <c r="D260" s="187" t="s">
        <v>143</v>
      </c>
      <c r="E260" s="195" t="s">
        <v>1</v>
      </c>
      <c r="F260" s="196" t="s">
        <v>282</v>
      </c>
      <c r="G260" s="14"/>
      <c r="H260" s="197">
        <v>5.5259999999999998</v>
      </c>
      <c r="I260" s="198"/>
      <c r="J260" s="14"/>
      <c r="K260" s="14"/>
      <c r="L260" s="194"/>
      <c r="M260" s="199"/>
      <c r="N260" s="200"/>
      <c r="O260" s="200"/>
      <c r="P260" s="200"/>
      <c r="Q260" s="200"/>
      <c r="R260" s="200"/>
      <c r="S260" s="200"/>
      <c r="T260" s="20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5" t="s">
        <v>143</v>
      </c>
      <c r="AU260" s="195" t="s">
        <v>77</v>
      </c>
      <c r="AV260" s="14" t="s">
        <v>77</v>
      </c>
      <c r="AW260" s="14" t="s">
        <v>30</v>
      </c>
      <c r="AX260" s="14" t="s">
        <v>73</v>
      </c>
      <c r="AY260" s="195" t="s">
        <v>128</v>
      </c>
    </row>
    <row r="261" s="14" customFormat="1">
      <c r="A261" s="14"/>
      <c r="B261" s="194"/>
      <c r="C261" s="14"/>
      <c r="D261" s="187" t="s">
        <v>143</v>
      </c>
      <c r="E261" s="195" t="s">
        <v>1</v>
      </c>
      <c r="F261" s="196" t="s">
        <v>283</v>
      </c>
      <c r="G261" s="14"/>
      <c r="H261" s="197">
        <v>21.672000000000001</v>
      </c>
      <c r="I261" s="198"/>
      <c r="J261" s="14"/>
      <c r="K261" s="14"/>
      <c r="L261" s="194"/>
      <c r="M261" s="199"/>
      <c r="N261" s="200"/>
      <c r="O261" s="200"/>
      <c r="P261" s="200"/>
      <c r="Q261" s="200"/>
      <c r="R261" s="200"/>
      <c r="S261" s="200"/>
      <c r="T261" s="20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5" t="s">
        <v>143</v>
      </c>
      <c r="AU261" s="195" t="s">
        <v>77</v>
      </c>
      <c r="AV261" s="14" t="s">
        <v>77</v>
      </c>
      <c r="AW261" s="14" t="s">
        <v>30</v>
      </c>
      <c r="AX261" s="14" t="s">
        <v>73</v>
      </c>
      <c r="AY261" s="195" t="s">
        <v>128</v>
      </c>
    </row>
    <row r="262" s="14" customFormat="1">
      <c r="A262" s="14"/>
      <c r="B262" s="194"/>
      <c r="C262" s="14"/>
      <c r="D262" s="187" t="s">
        <v>143</v>
      </c>
      <c r="E262" s="195" t="s">
        <v>1</v>
      </c>
      <c r="F262" s="196" t="s">
        <v>284</v>
      </c>
      <c r="G262" s="14"/>
      <c r="H262" s="197">
        <v>10.492000000000001</v>
      </c>
      <c r="I262" s="198"/>
      <c r="J262" s="14"/>
      <c r="K262" s="14"/>
      <c r="L262" s="194"/>
      <c r="M262" s="199"/>
      <c r="N262" s="200"/>
      <c r="O262" s="200"/>
      <c r="P262" s="200"/>
      <c r="Q262" s="200"/>
      <c r="R262" s="200"/>
      <c r="S262" s="200"/>
      <c r="T262" s="20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5" t="s">
        <v>143</v>
      </c>
      <c r="AU262" s="195" t="s">
        <v>77</v>
      </c>
      <c r="AV262" s="14" t="s">
        <v>77</v>
      </c>
      <c r="AW262" s="14" t="s">
        <v>30</v>
      </c>
      <c r="AX262" s="14" t="s">
        <v>73</v>
      </c>
      <c r="AY262" s="195" t="s">
        <v>128</v>
      </c>
    </row>
    <row r="263" s="14" customFormat="1">
      <c r="A263" s="14"/>
      <c r="B263" s="194"/>
      <c r="C263" s="14"/>
      <c r="D263" s="187" t="s">
        <v>143</v>
      </c>
      <c r="E263" s="195" t="s">
        <v>1</v>
      </c>
      <c r="F263" s="196" t="s">
        <v>285</v>
      </c>
      <c r="G263" s="14"/>
      <c r="H263" s="197">
        <v>12.077999999999999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143</v>
      </c>
      <c r="AU263" s="195" t="s">
        <v>77</v>
      </c>
      <c r="AV263" s="14" t="s">
        <v>77</v>
      </c>
      <c r="AW263" s="14" t="s">
        <v>30</v>
      </c>
      <c r="AX263" s="14" t="s">
        <v>73</v>
      </c>
      <c r="AY263" s="195" t="s">
        <v>128</v>
      </c>
    </row>
    <row r="264" s="14" customFormat="1">
      <c r="A264" s="14"/>
      <c r="B264" s="194"/>
      <c r="C264" s="14"/>
      <c r="D264" s="187" t="s">
        <v>143</v>
      </c>
      <c r="E264" s="195" t="s">
        <v>1</v>
      </c>
      <c r="F264" s="196" t="s">
        <v>286</v>
      </c>
      <c r="G264" s="14"/>
      <c r="H264" s="197">
        <v>31.475999999999999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143</v>
      </c>
      <c r="AU264" s="195" t="s">
        <v>77</v>
      </c>
      <c r="AV264" s="14" t="s">
        <v>77</v>
      </c>
      <c r="AW264" s="14" t="s">
        <v>30</v>
      </c>
      <c r="AX264" s="14" t="s">
        <v>73</v>
      </c>
      <c r="AY264" s="195" t="s">
        <v>128</v>
      </c>
    </row>
    <row r="265" s="14" customFormat="1">
      <c r="A265" s="14"/>
      <c r="B265" s="194"/>
      <c r="C265" s="14"/>
      <c r="D265" s="187" t="s">
        <v>143</v>
      </c>
      <c r="E265" s="195" t="s">
        <v>1</v>
      </c>
      <c r="F265" s="196" t="s">
        <v>287</v>
      </c>
      <c r="G265" s="14"/>
      <c r="H265" s="197">
        <v>7.6539999999999999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143</v>
      </c>
      <c r="AU265" s="195" t="s">
        <v>77</v>
      </c>
      <c r="AV265" s="14" t="s">
        <v>77</v>
      </c>
      <c r="AW265" s="14" t="s">
        <v>30</v>
      </c>
      <c r="AX265" s="14" t="s">
        <v>73</v>
      </c>
      <c r="AY265" s="195" t="s">
        <v>128</v>
      </c>
    </row>
    <row r="266" s="14" customFormat="1">
      <c r="A266" s="14"/>
      <c r="B266" s="194"/>
      <c r="C266" s="14"/>
      <c r="D266" s="187" t="s">
        <v>143</v>
      </c>
      <c r="E266" s="195" t="s">
        <v>1</v>
      </c>
      <c r="F266" s="196" t="s">
        <v>288</v>
      </c>
      <c r="G266" s="14"/>
      <c r="H266" s="197">
        <v>7.3700000000000001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143</v>
      </c>
      <c r="AU266" s="195" t="s">
        <v>77</v>
      </c>
      <c r="AV266" s="14" t="s">
        <v>77</v>
      </c>
      <c r="AW266" s="14" t="s">
        <v>30</v>
      </c>
      <c r="AX266" s="14" t="s">
        <v>73</v>
      </c>
      <c r="AY266" s="195" t="s">
        <v>128</v>
      </c>
    </row>
    <row r="267" s="14" customFormat="1">
      <c r="A267" s="14"/>
      <c r="B267" s="194"/>
      <c r="C267" s="14"/>
      <c r="D267" s="187" t="s">
        <v>143</v>
      </c>
      <c r="E267" s="195" t="s">
        <v>1</v>
      </c>
      <c r="F267" s="196" t="s">
        <v>289</v>
      </c>
      <c r="G267" s="14"/>
      <c r="H267" s="197">
        <v>1.9430000000000001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143</v>
      </c>
      <c r="AU267" s="195" t="s">
        <v>77</v>
      </c>
      <c r="AV267" s="14" t="s">
        <v>77</v>
      </c>
      <c r="AW267" s="14" t="s">
        <v>30</v>
      </c>
      <c r="AX267" s="14" t="s">
        <v>73</v>
      </c>
      <c r="AY267" s="195" t="s">
        <v>128</v>
      </c>
    </row>
    <row r="268" s="14" customFormat="1">
      <c r="A268" s="14"/>
      <c r="B268" s="194"/>
      <c r="C268" s="14"/>
      <c r="D268" s="187" t="s">
        <v>143</v>
      </c>
      <c r="E268" s="195" t="s">
        <v>1</v>
      </c>
      <c r="F268" s="196" t="s">
        <v>290</v>
      </c>
      <c r="G268" s="14"/>
      <c r="H268" s="197">
        <v>2.645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143</v>
      </c>
      <c r="AU268" s="195" t="s">
        <v>77</v>
      </c>
      <c r="AV268" s="14" t="s">
        <v>77</v>
      </c>
      <c r="AW268" s="14" t="s">
        <v>30</v>
      </c>
      <c r="AX268" s="14" t="s">
        <v>73</v>
      </c>
      <c r="AY268" s="195" t="s">
        <v>128</v>
      </c>
    </row>
    <row r="269" s="14" customFormat="1">
      <c r="A269" s="14"/>
      <c r="B269" s="194"/>
      <c r="C269" s="14"/>
      <c r="D269" s="187" t="s">
        <v>143</v>
      </c>
      <c r="E269" s="195" t="s">
        <v>1</v>
      </c>
      <c r="F269" s="196" t="s">
        <v>291</v>
      </c>
      <c r="G269" s="14"/>
      <c r="H269" s="197">
        <v>2.25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143</v>
      </c>
      <c r="AU269" s="195" t="s">
        <v>77</v>
      </c>
      <c r="AV269" s="14" t="s">
        <v>77</v>
      </c>
      <c r="AW269" s="14" t="s">
        <v>30</v>
      </c>
      <c r="AX269" s="14" t="s">
        <v>73</v>
      </c>
      <c r="AY269" s="195" t="s">
        <v>128</v>
      </c>
    </row>
    <row r="270" s="15" customFormat="1">
      <c r="A270" s="15"/>
      <c r="B270" s="202"/>
      <c r="C270" s="15"/>
      <c r="D270" s="187" t="s">
        <v>143</v>
      </c>
      <c r="E270" s="203" t="s">
        <v>1</v>
      </c>
      <c r="F270" s="204" t="s">
        <v>147</v>
      </c>
      <c r="G270" s="15"/>
      <c r="H270" s="205">
        <v>152.91900000000001</v>
      </c>
      <c r="I270" s="206"/>
      <c r="J270" s="15"/>
      <c r="K270" s="15"/>
      <c r="L270" s="202"/>
      <c r="M270" s="207"/>
      <c r="N270" s="208"/>
      <c r="O270" s="208"/>
      <c r="P270" s="208"/>
      <c r="Q270" s="208"/>
      <c r="R270" s="208"/>
      <c r="S270" s="208"/>
      <c r="T270" s="20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03" t="s">
        <v>143</v>
      </c>
      <c r="AU270" s="203" t="s">
        <v>77</v>
      </c>
      <c r="AV270" s="15" t="s">
        <v>134</v>
      </c>
      <c r="AW270" s="15" t="s">
        <v>30</v>
      </c>
      <c r="AX270" s="15" t="s">
        <v>80</v>
      </c>
      <c r="AY270" s="203" t="s">
        <v>128</v>
      </c>
    </row>
    <row r="271" s="2" customFormat="1" ht="33" customHeight="1">
      <c r="A271" s="38"/>
      <c r="B271" s="167"/>
      <c r="C271" s="168" t="s">
        <v>240</v>
      </c>
      <c r="D271" s="168" t="s">
        <v>130</v>
      </c>
      <c r="E271" s="169" t="s">
        <v>292</v>
      </c>
      <c r="F271" s="170" t="s">
        <v>293</v>
      </c>
      <c r="G271" s="171" t="s">
        <v>139</v>
      </c>
      <c r="H271" s="172">
        <v>4.8159999999999998</v>
      </c>
      <c r="I271" s="173"/>
      <c r="J271" s="174">
        <f>ROUND(I271*H271,2)</f>
        <v>0</v>
      </c>
      <c r="K271" s="170" t="s">
        <v>140</v>
      </c>
      <c r="L271" s="39"/>
      <c r="M271" s="175" t="s">
        <v>1</v>
      </c>
      <c r="N271" s="176" t="s">
        <v>38</v>
      </c>
      <c r="O271" s="77"/>
      <c r="P271" s="177">
        <f>O271*H271</f>
        <v>0</v>
      </c>
      <c r="Q271" s="177">
        <v>0</v>
      </c>
      <c r="R271" s="177">
        <f>Q271*H271</f>
        <v>0</v>
      </c>
      <c r="S271" s="177">
        <v>0</v>
      </c>
      <c r="T271" s="17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79" t="s">
        <v>134</v>
      </c>
      <c r="AT271" s="179" t="s">
        <v>130</v>
      </c>
      <c r="AU271" s="179" t="s">
        <v>77</v>
      </c>
      <c r="AY271" s="19" t="s">
        <v>128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19" t="s">
        <v>80</v>
      </c>
      <c r="BK271" s="180">
        <f>ROUND(I271*H271,2)</f>
        <v>0</v>
      </c>
      <c r="BL271" s="19" t="s">
        <v>134</v>
      </c>
      <c r="BM271" s="179" t="s">
        <v>294</v>
      </c>
    </row>
    <row r="272" s="2" customFormat="1">
      <c r="A272" s="38"/>
      <c r="B272" s="39"/>
      <c r="C272" s="38"/>
      <c r="D272" s="181" t="s">
        <v>141</v>
      </c>
      <c r="E272" s="38"/>
      <c r="F272" s="182" t="s">
        <v>295</v>
      </c>
      <c r="G272" s="38"/>
      <c r="H272" s="38"/>
      <c r="I272" s="183"/>
      <c r="J272" s="38"/>
      <c r="K272" s="38"/>
      <c r="L272" s="39"/>
      <c r="M272" s="184"/>
      <c r="N272" s="185"/>
      <c r="O272" s="77"/>
      <c r="P272" s="77"/>
      <c r="Q272" s="77"/>
      <c r="R272" s="77"/>
      <c r="S272" s="77"/>
      <c r="T272" s="7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141</v>
      </c>
      <c r="AU272" s="19" t="s">
        <v>77</v>
      </c>
    </row>
    <row r="273" s="13" customFormat="1">
      <c r="A273" s="13"/>
      <c r="B273" s="186"/>
      <c r="C273" s="13"/>
      <c r="D273" s="187" t="s">
        <v>143</v>
      </c>
      <c r="E273" s="188" t="s">
        <v>1</v>
      </c>
      <c r="F273" s="189" t="s">
        <v>296</v>
      </c>
      <c r="G273" s="13"/>
      <c r="H273" s="188" t="s">
        <v>1</v>
      </c>
      <c r="I273" s="190"/>
      <c r="J273" s="13"/>
      <c r="K273" s="13"/>
      <c r="L273" s="186"/>
      <c r="M273" s="191"/>
      <c r="N273" s="192"/>
      <c r="O273" s="192"/>
      <c r="P273" s="192"/>
      <c r="Q273" s="192"/>
      <c r="R273" s="192"/>
      <c r="S273" s="192"/>
      <c r="T273" s="19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143</v>
      </c>
      <c r="AU273" s="188" t="s">
        <v>77</v>
      </c>
      <c r="AV273" s="13" t="s">
        <v>80</v>
      </c>
      <c r="AW273" s="13" t="s">
        <v>30</v>
      </c>
      <c r="AX273" s="13" t="s">
        <v>73</v>
      </c>
      <c r="AY273" s="188" t="s">
        <v>128</v>
      </c>
    </row>
    <row r="274" s="14" customFormat="1">
      <c r="A274" s="14"/>
      <c r="B274" s="194"/>
      <c r="C274" s="14"/>
      <c r="D274" s="187" t="s">
        <v>143</v>
      </c>
      <c r="E274" s="195" t="s">
        <v>1</v>
      </c>
      <c r="F274" s="196" t="s">
        <v>297</v>
      </c>
      <c r="G274" s="14"/>
      <c r="H274" s="197">
        <v>2.0640000000000001</v>
      </c>
      <c r="I274" s="198"/>
      <c r="J274" s="14"/>
      <c r="K274" s="14"/>
      <c r="L274" s="194"/>
      <c r="M274" s="199"/>
      <c r="N274" s="200"/>
      <c r="O274" s="200"/>
      <c r="P274" s="200"/>
      <c r="Q274" s="200"/>
      <c r="R274" s="200"/>
      <c r="S274" s="200"/>
      <c r="T274" s="20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5" t="s">
        <v>143</v>
      </c>
      <c r="AU274" s="195" t="s">
        <v>77</v>
      </c>
      <c r="AV274" s="14" t="s">
        <v>77</v>
      </c>
      <c r="AW274" s="14" t="s">
        <v>30</v>
      </c>
      <c r="AX274" s="14" t="s">
        <v>73</v>
      </c>
      <c r="AY274" s="195" t="s">
        <v>128</v>
      </c>
    </row>
    <row r="275" s="14" customFormat="1">
      <c r="A275" s="14"/>
      <c r="B275" s="194"/>
      <c r="C275" s="14"/>
      <c r="D275" s="187" t="s">
        <v>143</v>
      </c>
      <c r="E275" s="195" t="s">
        <v>1</v>
      </c>
      <c r="F275" s="196" t="s">
        <v>298</v>
      </c>
      <c r="G275" s="14"/>
      <c r="H275" s="197">
        <v>2.7519999999999998</v>
      </c>
      <c r="I275" s="198"/>
      <c r="J275" s="14"/>
      <c r="K275" s="14"/>
      <c r="L275" s="194"/>
      <c r="M275" s="199"/>
      <c r="N275" s="200"/>
      <c r="O275" s="200"/>
      <c r="P275" s="200"/>
      <c r="Q275" s="200"/>
      <c r="R275" s="200"/>
      <c r="S275" s="200"/>
      <c r="T275" s="20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5" t="s">
        <v>143</v>
      </c>
      <c r="AU275" s="195" t="s">
        <v>77</v>
      </c>
      <c r="AV275" s="14" t="s">
        <v>77</v>
      </c>
      <c r="AW275" s="14" t="s">
        <v>30</v>
      </c>
      <c r="AX275" s="14" t="s">
        <v>73</v>
      </c>
      <c r="AY275" s="195" t="s">
        <v>128</v>
      </c>
    </row>
    <row r="276" s="15" customFormat="1">
      <c r="A276" s="15"/>
      <c r="B276" s="202"/>
      <c r="C276" s="15"/>
      <c r="D276" s="187" t="s">
        <v>143</v>
      </c>
      <c r="E276" s="203" t="s">
        <v>1</v>
      </c>
      <c r="F276" s="204" t="s">
        <v>147</v>
      </c>
      <c r="G276" s="15"/>
      <c r="H276" s="205">
        <v>4.8159999999999998</v>
      </c>
      <c r="I276" s="206"/>
      <c r="J276" s="15"/>
      <c r="K276" s="15"/>
      <c r="L276" s="202"/>
      <c r="M276" s="207"/>
      <c r="N276" s="208"/>
      <c r="O276" s="208"/>
      <c r="P276" s="208"/>
      <c r="Q276" s="208"/>
      <c r="R276" s="208"/>
      <c r="S276" s="208"/>
      <c r="T276" s="209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03" t="s">
        <v>143</v>
      </c>
      <c r="AU276" s="203" t="s">
        <v>77</v>
      </c>
      <c r="AV276" s="15" t="s">
        <v>134</v>
      </c>
      <c r="AW276" s="15" t="s">
        <v>30</v>
      </c>
      <c r="AX276" s="15" t="s">
        <v>80</v>
      </c>
      <c r="AY276" s="203" t="s">
        <v>128</v>
      </c>
    </row>
    <row r="277" s="2" customFormat="1" ht="16.5" customHeight="1">
      <c r="A277" s="38"/>
      <c r="B277" s="167"/>
      <c r="C277" s="168" t="s">
        <v>8</v>
      </c>
      <c r="D277" s="168" t="s">
        <v>130</v>
      </c>
      <c r="E277" s="169" t="s">
        <v>299</v>
      </c>
      <c r="F277" s="170" t="s">
        <v>300</v>
      </c>
      <c r="G277" s="171" t="s">
        <v>133</v>
      </c>
      <c r="H277" s="172">
        <v>34.399999999999999</v>
      </c>
      <c r="I277" s="173"/>
      <c r="J277" s="174">
        <f>ROUND(I277*H277,2)</f>
        <v>0</v>
      </c>
      <c r="K277" s="170" t="s">
        <v>140</v>
      </c>
      <c r="L277" s="39"/>
      <c r="M277" s="175" t="s">
        <v>1</v>
      </c>
      <c r="N277" s="176" t="s">
        <v>38</v>
      </c>
      <c r="O277" s="77"/>
      <c r="P277" s="177">
        <f>O277*H277</f>
        <v>0</v>
      </c>
      <c r="Q277" s="177">
        <v>0</v>
      </c>
      <c r="R277" s="177">
        <f>Q277*H277</f>
        <v>0</v>
      </c>
      <c r="S277" s="177">
        <v>0</v>
      </c>
      <c r="T277" s="17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79" t="s">
        <v>134</v>
      </c>
      <c r="AT277" s="179" t="s">
        <v>130</v>
      </c>
      <c r="AU277" s="179" t="s">
        <v>77</v>
      </c>
      <c r="AY277" s="19" t="s">
        <v>128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9" t="s">
        <v>80</v>
      </c>
      <c r="BK277" s="180">
        <f>ROUND(I277*H277,2)</f>
        <v>0</v>
      </c>
      <c r="BL277" s="19" t="s">
        <v>134</v>
      </c>
      <c r="BM277" s="179" t="s">
        <v>301</v>
      </c>
    </row>
    <row r="278" s="2" customFormat="1">
      <c r="A278" s="38"/>
      <c r="B278" s="39"/>
      <c r="C278" s="38"/>
      <c r="D278" s="181" t="s">
        <v>141</v>
      </c>
      <c r="E278" s="38"/>
      <c r="F278" s="182" t="s">
        <v>302</v>
      </c>
      <c r="G278" s="38"/>
      <c r="H278" s="38"/>
      <c r="I278" s="183"/>
      <c r="J278" s="38"/>
      <c r="K278" s="38"/>
      <c r="L278" s="39"/>
      <c r="M278" s="184"/>
      <c r="N278" s="185"/>
      <c r="O278" s="77"/>
      <c r="P278" s="77"/>
      <c r="Q278" s="77"/>
      <c r="R278" s="77"/>
      <c r="S278" s="77"/>
      <c r="T278" s="7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141</v>
      </c>
      <c r="AU278" s="19" t="s">
        <v>77</v>
      </c>
    </row>
    <row r="279" s="13" customFormat="1">
      <c r="A279" s="13"/>
      <c r="B279" s="186"/>
      <c r="C279" s="13"/>
      <c r="D279" s="187" t="s">
        <v>143</v>
      </c>
      <c r="E279" s="188" t="s">
        <v>1</v>
      </c>
      <c r="F279" s="189" t="s">
        <v>303</v>
      </c>
      <c r="G279" s="13"/>
      <c r="H279" s="188" t="s">
        <v>1</v>
      </c>
      <c r="I279" s="190"/>
      <c r="J279" s="13"/>
      <c r="K279" s="13"/>
      <c r="L279" s="186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143</v>
      </c>
      <c r="AU279" s="188" t="s">
        <v>77</v>
      </c>
      <c r="AV279" s="13" t="s">
        <v>80</v>
      </c>
      <c r="AW279" s="13" t="s">
        <v>30</v>
      </c>
      <c r="AX279" s="13" t="s">
        <v>73</v>
      </c>
      <c r="AY279" s="188" t="s">
        <v>128</v>
      </c>
    </row>
    <row r="280" s="14" customFormat="1">
      <c r="A280" s="14"/>
      <c r="B280" s="194"/>
      <c r="C280" s="14"/>
      <c r="D280" s="187" t="s">
        <v>143</v>
      </c>
      <c r="E280" s="195" t="s">
        <v>1</v>
      </c>
      <c r="F280" s="196" t="s">
        <v>304</v>
      </c>
      <c r="G280" s="14"/>
      <c r="H280" s="197">
        <v>34.399999999999999</v>
      </c>
      <c r="I280" s="198"/>
      <c r="J280" s="14"/>
      <c r="K280" s="14"/>
      <c r="L280" s="194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143</v>
      </c>
      <c r="AU280" s="195" t="s">
        <v>77</v>
      </c>
      <c r="AV280" s="14" t="s">
        <v>77</v>
      </c>
      <c r="AW280" s="14" t="s">
        <v>30</v>
      </c>
      <c r="AX280" s="14" t="s">
        <v>73</v>
      </c>
      <c r="AY280" s="195" t="s">
        <v>128</v>
      </c>
    </row>
    <row r="281" s="15" customFormat="1">
      <c r="A281" s="15"/>
      <c r="B281" s="202"/>
      <c r="C281" s="15"/>
      <c r="D281" s="187" t="s">
        <v>143</v>
      </c>
      <c r="E281" s="203" t="s">
        <v>1</v>
      </c>
      <c r="F281" s="204" t="s">
        <v>147</v>
      </c>
      <c r="G281" s="15"/>
      <c r="H281" s="205">
        <v>34.399999999999999</v>
      </c>
      <c r="I281" s="206"/>
      <c r="J281" s="15"/>
      <c r="K281" s="15"/>
      <c r="L281" s="202"/>
      <c r="M281" s="207"/>
      <c r="N281" s="208"/>
      <c r="O281" s="208"/>
      <c r="P281" s="208"/>
      <c r="Q281" s="208"/>
      <c r="R281" s="208"/>
      <c r="S281" s="208"/>
      <c r="T281" s="20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03" t="s">
        <v>143</v>
      </c>
      <c r="AU281" s="203" t="s">
        <v>77</v>
      </c>
      <c r="AV281" s="15" t="s">
        <v>134</v>
      </c>
      <c r="AW281" s="15" t="s">
        <v>30</v>
      </c>
      <c r="AX281" s="15" t="s">
        <v>80</v>
      </c>
      <c r="AY281" s="203" t="s">
        <v>128</v>
      </c>
    </row>
    <row r="282" s="2" customFormat="1" ht="16.5" customHeight="1">
      <c r="A282" s="38"/>
      <c r="B282" s="167"/>
      <c r="C282" s="168" t="s">
        <v>260</v>
      </c>
      <c r="D282" s="168" t="s">
        <v>130</v>
      </c>
      <c r="E282" s="169" t="s">
        <v>305</v>
      </c>
      <c r="F282" s="170" t="s">
        <v>306</v>
      </c>
      <c r="G282" s="171" t="s">
        <v>133</v>
      </c>
      <c r="H282" s="172">
        <v>68.799999999999997</v>
      </c>
      <c r="I282" s="173"/>
      <c r="J282" s="174">
        <f>ROUND(I282*H282,2)</f>
        <v>0</v>
      </c>
      <c r="K282" s="170" t="s">
        <v>1</v>
      </c>
      <c r="L282" s="39"/>
      <c r="M282" s="175" t="s">
        <v>1</v>
      </c>
      <c r="N282" s="176" t="s">
        <v>38</v>
      </c>
      <c r="O282" s="77"/>
      <c r="P282" s="177">
        <f>O282*H282</f>
        <v>0</v>
      </c>
      <c r="Q282" s="177">
        <v>0</v>
      </c>
      <c r="R282" s="177">
        <f>Q282*H282</f>
        <v>0</v>
      </c>
      <c r="S282" s="177">
        <v>0</v>
      </c>
      <c r="T282" s="17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79" t="s">
        <v>134</v>
      </c>
      <c r="AT282" s="179" t="s">
        <v>130</v>
      </c>
      <c r="AU282" s="179" t="s">
        <v>77</v>
      </c>
      <c r="AY282" s="19" t="s">
        <v>128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9" t="s">
        <v>80</v>
      </c>
      <c r="BK282" s="180">
        <f>ROUND(I282*H282,2)</f>
        <v>0</v>
      </c>
      <c r="BL282" s="19" t="s">
        <v>134</v>
      </c>
      <c r="BM282" s="179" t="s">
        <v>307</v>
      </c>
    </row>
    <row r="283" s="13" customFormat="1">
      <c r="A283" s="13"/>
      <c r="B283" s="186"/>
      <c r="C283" s="13"/>
      <c r="D283" s="187" t="s">
        <v>143</v>
      </c>
      <c r="E283" s="188" t="s">
        <v>1</v>
      </c>
      <c r="F283" s="189" t="s">
        <v>303</v>
      </c>
      <c r="G283" s="13"/>
      <c r="H283" s="188" t="s">
        <v>1</v>
      </c>
      <c r="I283" s="190"/>
      <c r="J283" s="13"/>
      <c r="K283" s="13"/>
      <c r="L283" s="186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143</v>
      </c>
      <c r="AU283" s="188" t="s">
        <v>77</v>
      </c>
      <c r="AV283" s="13" t="s">
        <v>80</v>
      </c>
      <c r="AW283" s="13" t="s">
        <v>30</v>
      </c>
      <c r="AX283" s="13" t="s">
        <v>73</v>
      </c>
      <c r="AY283" s="188" t="s">
        <v>128</v>
      </c>
    </row>
    <row r="284" s="14" customFormat="1">
      <c r="A284" s="14"/>
      <c r="B284" s="194"/>
      <c r="C284" s="14"/>
      <c r="D284" s="187" t="s">
        <v>143</v>
      </c>
      <c r="E284" s="195" t="s">
        <v>1</v>
      </c>
      <c r="F284" s="196" t="s">
        <v>308</v>
      </c>
      <c r="G284" s="14"/>
      <c r="H284" s="197">
        <v>68.799999999999997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143</v>
      </c>
      <c r="AU284" s="195" t="s">
        <v>77</v>
      </c>
      <c r="AV284" s="14" t="s">
        <v>77</v>
      </c>
      <c r="AW284" s="14" t="s">
        <v>30</v>
      </c>
      <c r="AX284" s="14" t="s">
        <v>73</v>
      </c>
      <c r="AY284" s="195" t="s">
        <v>128</v>
      </c>
    </row>
    <row r="285" s="15" customFormat="1">
      <c r="A285" s="15"/>
      <c r="B285" s="202"/>
      <c r="C285" s="15"/>
      <c r="D285" s="187" t="s">
        <v>143</v>
      </c>
      <c r="E285" s="203" t="s">
        <v>1</v>
      </c>
      <c r="F285" s="204" t="s">
        <v>147</v>
      </c>
      <c r="G285" s="15"/>
      <c r="H285" s="205">
        <v>68.799999999999997</v>
      </c>
      <c r="I285" s="206"/>
      <c r="J285" s="15"/>
      <c r="K285" s="15"/>
      <c r="L285" s="202"/>
      <c r="M285" s="207"/>
      <c r="N285" s="208"/>
      <c r="O285" s="208"/>
      <c r="P285" s="208"/>
      <c r="Q285" s="208"/>
      <c r="R285" s="208"/>
      <c r="S285" s="208"/>
      <c r="T285" s="20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03" t="s">
        <v>143</v>
      </c>
      <c r="AU285" s="203" t="s">
        <v>77</v>
      </c>
      <c r="AV285" s="15" t="s">
        <v>134</v>
      </c>
      <c r="AW285" s="15" t="s">
        <v>30</v>
      </c>
      <c r="AX285" s="15" t="s">
        <v>80</v>
      </c>
      <c r="AY285" s="203" t="s">
        <v>128</v>
      </c>
    </row>
    <row r="286" s="2" customFormat="1" ht="16.5" customHeight="1">
      <c r="A286" s="38"/>
      <c r="B286" s="167"/>
      <c r="C286" s="168" t="s">
        <v>309</v>
      </c>
      <c r="D286" s="168" t="s">
        <v>130</v>
      </c>
      <c r="E286" s="169" t="s">
        <v>310</v>
      </c>
      <c r="F286" s="170" t="s">
        <v>311</v>
      </c>
      <c r="G286" s="171" t="s">
        <v>139</v>
      </c>
      <c r="H286" s="172">
        <v>10.32</v>
      </c>
      <c r="I286" s="173"/>
      <c r="J286" s="174">
        <f>ROUND(I286*H286,2)</f>
        <v>0</v>
      </c>
      <c r="K286" s="170" t="s">
        <v>140</v>
      </c>
      <c r="L286" s="39"/>
      <c r="M286" s="175" t="s">
        <v>1</v>
      </c>
      <c r="N286" s="176" t="s">
        <v>38</v>
      </c>
      <c r="O286" s="77"/>
      <c r="P286" s="177">
        <f>O286*H286</f>
        <v>0</v>
      </c>
      <c r="Q286" s="177">
        <v>0</v>
      </c>
      <c r="R286" s="177">
        <f>Q286*H286</f>
        <v>0</v>
      </c>
      <c r="S286" s="177">
        <v>0</v>
      </c>
      <c r="T286" s="17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9" t="s">
        <v>134</v>
      </c>
      <c r="AT286" s="179" t="s">
        <v>130</v>
      </c>
      <c r="AU286" s="179" t="s">
        <v>77</v>
      </c>
      <c r="AY286" s="19" t="s">
        <v>128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9" t="s">
        <v>80</v>
      </c>
      <c r="BK286" s="180">
        <f>ROUND(I286*H286,2)</f>
        <v>0</v>
      </c>
      <c r="BL286" s="19" t="s">
        <v>134</v>
      </c>
      <c r="BM286" s="179" t="s">
        <v>312</v>
      </c>
    </row>
    <row r="287" s="2" customFormat="1">
      <c r="A287" s="38"/>
      <c r="B287" s="39"/>
      <c r="C287" s="38"/>
      <c r="D287" s="181" t="s">
        <v>141</v>
      </c>
      <c r="E287" s="38"/>
      <c r="F287" s="182" t="s">
        <v>313</v>
      </c>
      <c r="G287" s="38"/>
      <c r="H287" s="38"/>
      <c r="I287" s="183"/>
      <c r="J287" s="38"/>
      <c r="K287" s="38"/>
      <c r="L287" s="39"/>
      <c r="M287" s="184"/>
      <c r="N287" s="185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141</v>
      </c>
      <c r="AU287" s="19" t="s">
        <v>77</v>
      </c>
    </row>
    <row r="288" s="14" customFormat="1">
      <c r="A288" s="14"/>
      <c r="B288" s="194"/>
      <c r="C288" s="14"/>
      <c r="D288" s="187" t="s">
        <v>143</v>
      </c>
      <c r="E288" s="195" t="s">
        <v>1</v>
      </c>
      <c r="F288" s="196" t="s">
        <v>314</v>
      </c>
      <c r="G288" s="14"/>
      <c r="H288" s="197">
        <v>10.32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143</v>
      </c>
      <c r="AU288" s="195" t="s">
        <v>77</v>
      </c>
      <c r="AV288" s="14" t="s">
        <v>77</v>
      </c>
      <c r="AW288" s="14" t="s">
        <v>30</v>
      </c>
      <c r="AX288" s="14" t="s">
        <v>73</v>
      </c>
      <c r="AY288" s="195" t="s">
        <v>128</v>
      </c>
    </row>
    <row r="289" s="15" customFormat="1">
      <c r="A289" s="15"/>
      <c r="B289" s="202"/>
      <c r="C289" s="15"/>
      <c r="D289" s="187" t="s">
        <v>143</v>
      </c>
      <c r="E289" s="203" t="s">
        <v>1</v>
      </c>
      <c r="F289" s="204" t="s">
        <v>147</v>
      </c>
      <c r="G289" s="15"/>
      <c r="H289" s="205">
        <v>10.32</v>
      </c>
      <c r="I289" s="206"/>
      <c r="J289" s="15"/>
      <c r="K289" s="15"/>
      <c r="L289" s="202"/>
      <c r="M289" s="207"/>
      <c r="N289" s="208"/>
      <c r="O289" s="208"/>
      <c r="P289" s="208"/>
      <c r="Q289" s="208"/>
      <c r="R289" s="208"/>
      <c r="S289" s="208"/>
      <c r="T289" s="20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3" t="s">
        <v>143</v>
      </c>
      <c r="AU289" s="203" t="s">
        <v>77</v>
      </c>
      <c r="AV289" s="15" t="s">
        <v>134</v>
      </c>
      <c r="AW289" s="15" t="s">
        <v>30</v>
      </c>
      <c r="AX289" s="15" t="s">
        <v>80</v>
      </c>
      <c r="AY289" s="203" t="s">
        <v>128</v>
      </c>
    </row>
    <row r="290" s="2" customFormat="1" ht="44.25" customHeight="1">
      <c r="A290" s="38"/>
      <c r="B290" s="167"/>
      <c r="C290" s="168" t="s">
        <v>264</v>
      </c>
      <c r="D290" s="168" t="s">
        <v>130</v>
      </c>
      <c r="E290" s="169" t="s">
        <v>315</v>
      </c>
      <c r="F290" s="170" t="s">
        <v>316</v>
      </c>
      <c r="G290" s="171" t="s">
        <v>133</v>
      </c>
      <c r="H290" s="172">
        <v>15</v>
      </c>
      <c r="I290" s="173"/>
      <c r="J290" s="174">
        <f>ROUND(I290*H290,2)</f>
        <v>0</v>
      </c>
      <c r="K290" s="170" t="s">
        <v>1</v>
      </c>
      <c r="L290" s="39"/>
      <c r="M290" s="175" t="s">
        <v>1</v>
      </c>
      <c r="N290" s="176" t="s">
        <v>38</v>
      </c>
      <c r="O290" s="77"/>
      <c r="P290" s="177">
        <f>O290*H290</f>
        <v>0</v>
      </c>
      <c r="Q290" s="177">
        <v>0</v>
      </c>
      <c r="R290" s="177">
        <f>Q290*H290</f>
        <v>0</v>
      </c>
      <c r="S290" s="177">
        <v>0</v>
      </c>
      <c r="T290" s="17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79" t="s">
        <v>134</v>
      </c>
      <c r="AT290" s="179" t="s">
        <v>130</v>
      </c>
      <c r="AU290" s="179" t="s">
        <v>77</v>
      </c>
      <c r="AY290" s="19" t="s">
        <v>128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9" t="s">
        <v>80</v>
      </c>
      <c r="BK290" s="180">
        <f>ROUND(I290*H290,2)</f>
        <v>0</v>
      </c>
      <c r="BL290" s="19" t="s">
        <v>134</v>
      </c>
      <c r="BM290" s="179" t="s">
        <v>317</v>
      </c>
    </row>
    <row r="291" s="14" customFormat="1">
      <c r="A291" s="14"/>
      <c r="B291" s="194"/>
      <c r="C291" s="14"/>
      <c r="D291" s="187" t="s">
        <v>143</v>
      </c>
      <c r="E291" s="195" t="s">
        <v>1</v>
      </c>
      <c r="F291" s="196" t="s">
        <v>318</v>
      </c>
      <c r="G291" s="14"/>
      <c r="H291" s="197">
        <v>15</v>
      </c>
      <c r="I291" s="198"/>
      <c r="J291" s="14"/>
      <c r="K291" s="14"/>
      <c r="L291" s="194"/>
      <c r="M291" s="199"/>
      <c r="N291" s="200"/>
      <c r="O291" s="200"/>
      <c r="P291" s="200"/>
      <c r="Q291" s="200"/>
      <c r="R291" s="200"/>
      <c r="S291" s="200"/>
      <c r="T291" s="20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5" t="s">
        <v>143</v>
      </c>
      <c r="AU291" s="195" t="s">
        <v>77</v>
      </c>
      <c r="AV291" s="14" t="s">
        <v>77</v>
      </c>
      <c r="AW291" s="14" t="s">
        <v>30</v>
      </c>
      <c r="AX291" s="14" t="s">
        <v>73</v>
      </c>
      <c r="AY291" s="195" t="s">
        <v>128</v>
      </c>
    </row>
    <row r="292" s="15" customFormat="1">
      <c r="A292" s="15"/>
      <c r="B292" s="202"/>
      <c r="C292" s="15"/>
      <c r="D292" s="187" t="s">
        <v>143</v>
      </c>
      <c r="E292" s="203" t="s">
        <v>1</v>
      </c>
      <c r="F292" s="204" t="s">
        <v>147</v>
      </c>
      <c r="G292" s="15"/>
      <c r="H292" s="205">
        <v>15</v>
      </c>
      <c r="I292" s="206"/>
      <c r="J292" s="15"/>
      <c r="K292" s="15"/>
      <c r="L292" s="202"/>
      <c r="M292" s="207"/>
      <c r="N292" s="208"/>
      <c r="O292" s="208"/>
      <c r="P292" s="208"/>
      <c r="Q292" s="208"/>
      <c r="R292" s="208"/>
      <c r="S292" s="208"/>
      <c r="T292" s="20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03" t="s">
        <v>143</v>
      </c>
      <c r="AU292" s="203" t="s">
        <v>77</v>
      </c>
      <c r="AV292" s="15" t="s">
        <v>134</v>
      </c>
      <c r="AW292" s="15" t="s">
        <v>30</v>
      </c>
      <c r="AX292" s="15" t="s">
        <v>80</v>
      </c>
      <c r="AY292" s="203" t="s">
        <v>128</v>
      </c>
    </row>
    <row r="293" s="2" customFormat="1" ht="24.15" customHeight="1">
      <c r="A293" s="38"/>
      <c r="B293" s="167"/>
      <c r="C293" s="168" t="s">
        <v>319</v>
      </c>
      <c r="D293" s="168" t="s">
        <v>130</v>
      </c>
      <c r="E293" s="169" t="s">
        <v>320</v>
      </c>
      <c r="F293" s="170" t="s">
        <v>321</v>
      </c>
      <c r="G293" s="171" t="s">
        <v>151</v>
      </c>
      <c r="H293" s="172">
        <v>2</v>
      </c>
      <c r="I293" s="173"/>
      <c r="J293" s="174">
        <f>ROUND(I293*H293,2)</f>
        <v>0</v>
      </c>
      <c r="K293" s="170" t="s">
        <v>140</v>
      </c>
      <c r="L293" s="39"/>
      <c r="M293" s="175" t="s">
        <v>1</v>
      </c>
      <c r="N293" s="176" t="s">
        <v>38</v>
      </c>
      <c r="O293" s="77"/>
      <c r="P293" s="177">
        <f>O293*H293</f>
        <v>0</v>
      </c>
      <c r="Q293" s="177">
        <v>0</v>
      </c>
      <c r="R293" s="177">
        <f>Q293*H293</f>
        <v>0</v>
      </c>
      <c r="S293" s="177">
        <v>0</v>
      </c>
      <c r="T293" s="17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79" t="s">
        <v>134</v>
      </c>
      <c r="AT293" s="179" t="s">
        <v>130</v>
      </c>
      <c r="AU293" s="179" t="s">
        <v>77</v>
      </c>
      <c r="AY293" s="19" t="s">
        <v>128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19" t="s">
        <v>80</v>
      </c>
      <c r="BK293" s="180">
        <f>ROUND(I293*H293,2)</f>
        <v>0</v>
      </c>
      <c r="BL293" s="19" t="s">
        <v>134</v>
      </c>
      <c r="BM293" s="179" t="s">
        <v>322</v>
      </c>
    </row>
    <row r="294" s="2" customFormat="1">
      <c r="A294" s="38"/>
      <c r="B294" s="39"/>
      <c r="C294" s="38"/>
      <c r="D294" s="181" t="s">
        <v>141</v>
      </c>
      <c r="E294" s="38"/>
      <c r="F294" s="182" t="s">
        <v>323</v>
      </c>
      <c r="G294" s="38"/>
      <c r="H294" s="38"/>
      <c r="I294" s="183"/>
      <c r="J294" s="38"/>
      <c r="K294" s="38"/>
      <c r="L294" s="39"/>
      <c r="M294" s="184"/>
      <c r="N294" s="185"/>
      <c r="O294" s="77"/>
      <c r="P294" s="77"/>
      <c r="Q294" s="77"/>
      <c r="R294" s="77"/>
      <c r="S294" s="77"/>
      <c r="T294" s="7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141</v>
      </c>
      <c r="AU294" s="19" t="s">
        <v>77</v>
      </c>
    </row>
    <row r="295" s="2" customFormat="1" ht="24.15" customHeight="1">
      <c r="A295" s="38"/>
      <c r="B295" s="167"/>
      <c r="C295" s="210" t="s">
        <v>268</v>
      </c>
      <c r="D295" s="210" t="s">
        <v>162</v>
      </c>
      <c r="E295" s="211" t="s">
        <v>324</v>
      </c>
      <c r="F295" s="212" t="s">
        <v>325</v>
      </c>
      <c r="G295" s="213" t="s">
        <v>151</v>
      </c>
      <c r="H295" s="214">
        <v>2</v>
      </c>
      <c r="I295" s="215"/>
      <c r="J295" s="216">
        <f>ROUND(I295*H295,2)</f>
        <v>0</v>
      </c>
      <c r="K295" s="212" t="s">
        <v>140</v>
      </c>
      <c r="L295" s="217"/>
      <c r="M295" s="218" t="s">
        <v>1</v>
      </c>
      <c r="N295" s="219" t="s">
        <v>38</v>
      </c>
      <c r="O295" s="77"/>
      <c r="P295" s="177">
        <f>O295*H295</f>
        <v>0</v>
      </c>
      <c r="Q295" s="177">
        <v>0</v>
      </c>
      <c r="R295" s="177">
        <f>Q295*H295</f>
        <v>0</v>
      </c>
      <c r="S295" s="177">
        <v>0</v>
      </c>
      <c r="T295" s="17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79" t="s">
        <v>157</v>
      </c>
      <c r="AT295" s="179" t="s">
        <v>162</v>
      </c>
      <c r="AU295" s="179" t="s">
        <v>77</v>
      </c>
      <c r="AY295" s="19" t="s">
        <v>128</v>
      </c>
      <c r="BE295" s="180">
        <f>IF(N295="základní",J295,0)</f>
        <v>0</v>
      </c>
      <c r="BF295" s="180">
        <f>IF(N295="snížená",J295,0)</f>
        <v>0</v>
      </c>
      <c r="BG295" s="180">
        <f>IF(N295="zákl. přenesená",J295,0)</f>
        <v>0</v>
      </c>
      <c r="BH295" s="180">
        <f>IF(N295="sníž. přenesená",J295,0)</f>
        <v>0</v>
      </c>
      <c r="BI295" s="180">
        <f>IF(N295="nulová",J295,0)</f>
        <v>0</v>
      </c>
      <c r="BJ295" s="19" t="s">
        <v>80</v>
      </c>
      <c r="BK295" s="180">
        <f>ROUND(I295*H295,2)</f>
        <v>0</v>
      </c>
      <c r="BL295" s="19" t="s">
        <v>134</v>
      </c>
      <c r="BM295" s="179" t="s">
        <v>326</v>
      </c>
    </row>
    <row r="296" s="12" customFormat="1" ht="22.8" customHeight="1">
      <c r="A296" s="12"/>
      <c r="B296" s="154"/>
      <c r="C296" s="12"/>
      <c r="D296" s="155" t="s">
        <v>72</v>
      </c>
      <c r="E296" s="165" t="s">
        <v>327</v>
      </c>
      <c r="F296" s="165" t="s">
        <v>328</v>
      </c>
      <c r="G296" s="12"/>
      <c r="H296" s="12"/>
      <c r="I296" s="157"/>
      <c r="J296" s="166">
        <f>BK296</f>
        <v>0</v>
      </c>
      <c r="K296" s="12"/>
      <c r="L296" s="154"/>
      <c r="M296" s="159"/>
      <c r="N296" s="160"/>
      <c r="O296" s="160"/>
      <c r="P296" s="161">
        <f>SUM(P297:P308)</f>
        <v>0</v>
      </c>
      <c r="Q296" s="160"/>
      <c r="R296" s="161">
        <f>SUM(R297:R308)</f>
        <v>0</v>
      </c>
      <c r="S296" s="160"/>
      <c r="T296" s="162">
        <f>SUM(T297:T308)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55" t="s">
        <v>80</v>
      </c>
      <c r="AT296" s="163" t="s">
        <v>72</v>
      </c>
      <c r="AU296" s="163" t="s">
        <v>80</v>
      </c>
      <c r="AY296" s="155" t="s">
        <v>128</v>
      </c>
      <c r="BK296" s="164">
        <f>SUM(BK297:BK308)</f>
        <v>0</v>
      </c>
    </row>
    <row r="297" s="2" customFormat="1" ht="49.05" customHeight="1">
      <c r="A297" s="38"/>
      <c r="B297" s="167"/>
      <c r="C297" s="168" t="s">
        <v>7</v>
      </c>
      <c r="D297" s="168" t="s">
        <v>130</v>
      </c>
      <c r="E297" s="169" t="s">
        <v>329</v>
      </c>
      <c r="F297" s="170" t="s">
        <v>330</v>
      </c>
      <c r="G297" s="171" t="s">
        <v>133</v>
      </c>
      <c r="H297" s="172">
        <v>304.30000000000001</v>
      </c>
      <c r="I297" s="173"/>
      <c r="J297" s="174">
        <f>ROUND(I297*H297,2)</f>
        <v>0</v>
      </c>
      <c r="K297" s="170" t="s">
        <v>1</v>
      </c>
      <c r="L297" s="39"/>
      <c r="M297" s="175" t="s">
        <v>1</v>
      </c>
      <c r="N297" s="176" t="s">
        <v>38</v>
      </c>
      <c r="O297" s="77"/>
      <c r="P297" s="177">
        <f>O297*H297</f>
        <v>0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79" t="s">
        <v>134</v>
      </c>
      <c r="AT297" s="179" t="s">
        <v>130</v>
      </c>
      <c r="AU297" s="179" t="s">
        <v>77</v>
      </c>
      <c r="AY297" s="19" t="s">
        <v>128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9" t="s">
        <v>80</v>
      </c>
      <c r="BK297" s="180">
        <f>ROUND(I297*H297,2)</f>
        <v>0</v>
      </c>
      <c r="BL297" s="19" t="s">
        <v>134</v>
      </c>
      <c r="BM297" s="179" t="s">
        <v>331</v>
      </c>
    </row>
    <row r="298" s="13" customFormat="1">
      <c r="A298" s="13"/>
      <c r="B298" s="186"/>
      <c r="C298" s="13"/>
      <c r="D298" s="187" t="s">
        <v>143</v>
      </c>
      <c r="E298" s="188" t="s">
        <v>1</v>
      </c>
      <c r="F298" s="189" t="s">
        <v>332</v>
      </c>
      <c r="G298" s="13"/>
      <c r="H298" s="188" t="s">
        <v>1</v>
      </c>
      <c r="I298" s="190"/>
      <c r="J298" s="13"/>
      <c r="K298" s="13"/>
      <c r="L298" s="186"/>
      <c r="M298" s="191"/>
      <c r="N298" s="192"/>
      <c r="O298" s="192"/>
      <c r="P298" s="192"/>
      <c r="Q298" s="192"/>
      <c r="R298" s="192"/>
      <c r="S298" s="192"/>
      <c r="T298" s="19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143</v>
      </c>
      <c r="AU298" s="188" t="s">
        <v>77</v>
      </c>
      <c r="AV298" s="13" t="s">
        <v>80</v>
      </c>
      <c r="AW298" s="13" t="s">
        <v>30</v>
      </c>
      <c r="AX298" s="13" t="s">
        <v>73</v>
      </c>
      <c r="AY298" s="188" t="s">
        <v>128</v>
      </c>
    </row>
    <row r="299" s="13" customFormat="1">
      <c r="A299" s="13"/>
      <c r="B299" s="186"/>
      <c r="C299" s="13"/>
      <c r="D299" s="187" t="s">
        <v>143</v>
      </c>
      <c r="E299" s="188" t="s">
        <v>1</v>
      </c>
      <c r="F299" s="189" t="s">
        <v>333</v>
      </c>
      <c r="G299" s="13"/>
      <c r="H299" s="188" t="s">
        <v>1</v>
      </c>
      <c r="I299" s="190"/>
      <c r="J299" s="13"/>
      <c r="K299" s="13"/>
      <c r="L299" s="186"/>
      <c r="M299" s="191"/>
      <c r="N299" s="192"/>
      <c r="O299" s="192"/>
      <c r="P299" s="192"/>
      <c r="Q299" s="192"/>
      <c r="R299" s="192"/>
      <c r="S299" s="192"/>
      <c r="T299" s="19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8" t="s">
        <v>143</v>
      </c>
      <c r="AU299" s="188" t="s">
        <v>77</v>
      </c>
      <c r="AV299" s="13" t="s">
        <v>80</v>
      </c>
      <c r="AW299" s="13" t="s">
        <v>30</v>
      </c>
      <c r="AX299" s="13" t="s">
        <v>73</v>
      </c>
      <c r="AY299" s="188" t="s">
        <v>128</v>
      </c>
    </row>
    <row r="300" s="14" customFormat="1">
      <c r="A300" s="14"/>
      <c r="B300" s="194"/>
      <c r="C300" s="14"/>
      <c r="D300" s="187" t="s">
        <v>143</v>
      </c>
      <c r="E300" s="195" t="s">
        <v>1</v>
      </c>
      <c r="F300" s="196" t="s">
        <v>334</v>
      </c>
      <c r="G300" s="14"/>
      <c r="H300" s="197">
        <v>165.40000000000001</v>
      </c>
      <c r="I300" s="198"/>
      <c r="J300" s="14"/>
      <c r="K300" s="14"/>
      <c r="L300" s="194"/>
      <c r="M300" s="199"/>
      <c r="N300" s="200"/>
      <c r="O300" s="200"/>
      <c r="P300" s="200"/>
      <c r="Q300" s="200"/>
      <c r="R300" s="200"/>
      <c r="S300" s="200"/>
      <c r="T300" s="20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5" t="s">
        <v>143</v>
      </c>
      <c r="AU300" s="195" t="s">
        <v>77</v>
      </c>
      <c r="AV300" s="14" t="s">
        <v>77</v>
      </c>
      <c r="AW300" s="14" t="s">
        <v>30</v>
      </c>
      <c r="AX300" s="14" t="s">
        <v>73</v>
      </c>
      <c r="AY300" s="195" t="s">
        <v>128</v>
      </c>
    </row>
    <row r="301" s="13" customFormat="1">
      <c r="A301" s="13"/>
      <c r="B301" s="186"/>
      <c r="C301" s="13"/>
      <c r="D301" s="187" t="s">
        <v>143</v>
      </c>
      <c r="E301" s="188" t="s">
        <v>1</v>
      </c>
      <c r="F301" s="189" t="s">
        <v>335</v>
      </c>
      <c r="G301" s="13"/>
      <c r="H301" s="188" t="s">
        <v>1</v>
      </c>
      <c r="I301" s="190"/>
      <c r="J301" s="13"/>
      <c r="K301" s="13"/>
      <c r="L301" s="186"/>
      <c r="M301" s="191"/>
      <c r="N301" s="192"/>
      <c r="O301" s="192"/>
      <c r="P301" s="192"/>
      <c r="Q301" s="192"/>
      <c r="R301" s="192"/>
      <c r="S301" s="192"/>
      <c r="T301" s="19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143</v>
      </c>
      <c r="AU301" s="188" t="s">
        <v>77</v>
      </c>
      <c r="AV301" s="13" t="s">
        <v>80</v>
      </c>
      <c r="AW301" s="13" t="s">
        <v>30</v>
      </c>
      <c r="AX301" s="13" t="s">
        <v>73</v>
      </c>
      <c r="AY301" s="188" t="s">
        <v>128</v>
      </c>
    </row>
    <row r="302" s="13" customFormat="1">
      <c r="A302" s="13"/>
      <c r="B302" s="186"/>
      <c r="C302" s="13"/>
      <c r="D302" s="187" t="s">
        <v>143</v>
      </c>
      <c r="E302" s="188" t="s">
        <v>1</v>
      </c>
      <c r="F302" s="189" t="s">
        <v>336</v>
      </c>
      <c r="G302" s="13"/>
      <c r="H302" s="188" t="s">
        <v>1</v>
      </c>
      <c r="I302" s="190"/>
      <c r="J302" s="13"/>
      <c r="K302" s="13"/>
      <c r="L302" s="186"/>
      <c r="M302" s="191"/>
      <c r="N302" s="192"/>
      <c r="O302" s="192"/>
      <c r="P302" s="192"/>
      <c r="Q302" s="192"/>
      <c r="R302" s="192"/>
      <c r="S302" s="192"/>
      <c r="T302" s="19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143</v>
      </c>
      <c r="AU302" s="188" t="s">
        <v>77</v>
      </c>
      <c r="AV302" s="13" t="s">
        <v>80</v>
      </c>
      <c r="AW302" s="13" t="s">
        <v>30</v>
      </c>
      <c r="AX302" s="13" t="s">
        <v>73</v>
      </c>
      <c r="AY302" s="188" t="s">
        <v>128</v>
      </c>
    </row>
    <row r="303" s="14" customFormat="1">
      <c r="A303" s="14"/>
      <c r="B303" s="194"/>
      <c r="C303" s="14"/>
      <c r="D303" s="187" t="s">
        <v>143</v>
      </c>
      <c r="E303" s="195" t="s">
        <v>1</v>
      </c>
      <c r="F303" s="196" t="s">
        <v>337</v>
      </c>
      <c r="G303" s="14"/>
      <c r="H303" s="197">
        <v>138.90000000000001</v>
      </c>
      <c r="I303" s="198"/>
      <c r="J303" s="14"/>
      <c r="K303" s="14"/>
      <c r="L303" s="194"/>
      <c r="M303" s="199"/>
      <c r="N303" s="200"/>
      <c r="O303" s="200"/>
      <c r="P303" s="200"/>
      <c r="Q303" s="200"/>
      <c r="R303" s="200"/>
      <c r="S303" s="200"/>
      <c r="T303" s="20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5" t="s">
        <v>143</v>
      </c>
      <c r="AU303" s="195" t="s">
        <v>77</v>
      </c>
      <c r="AV303" s="14" t="s">
        <v>77</v>
      </c>
      <c r="AW303" s="14" t="s">
        <v>30</v>
      </c>
      <c r="AX303" s="14" t="s">
        <v>73</v>
      </c>
      <c r="AY303" s="195" t="s">
        <v>128</v>
      </c>
    </row>
    <row r="304" s="15" customFormat="1">
      <c r="A304" s="15"/>
      <c r="B304" s="202"/>
      <c r="C304" s="15"/>
      <c r="D304" s="187" t="s">
        <v>143</v>
      </c>
      <c r="E304" s="203" t="s">
        <v>1</v>
      </c>
      <c r="F304" s="204" t="s">
        <v>147</v>
      </c>
      <c r="G304" s="15"/>
      <c r="H304" s="205">
        <v>304.30000000000001</v>
      </c>
      <c r="I304" s="206"/>
      <c r="J304" s="15"/>
      <c r="K304" s="15"/>
      <c r="L304" s="202"/>
      <c r="M304" s="207"/>
      <c r="N304" s="208"/>
      <c r="O304" s="208"/>
      <c r="P304" s="208"/>
      <c r="Q304" s="208"/>
      <c r="R304" s="208"/>
      <c r="S304" s="208"/>
      <c r="T304" s="20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3" t="s">
        <v>143</v>
      </c>
      <c r="AU304" s="203" t="s">
        <v>77</v>
      </c>
      <c r="AV304" s="15" t="s">
        <v>134</v>
      </c>
      <c r="AW304" s="15" t="s">
        <v>30</v>
      </c>
      <c r="AX304" s="15" t="s">
        <v>80</v>
      </c>
      <c r="AY304" s="203" t="s">
        <v>128</v>
      </c>
    </row>
    <row r="305" s="2" customFormat="1" ht="33" customHeight="1">
      <c r="A305" s="38"/>
      <c r="B305" s="167"/>
      <c r="C305" s="168" t="s">
        <v>275</v>
      </c>
      <c r="D305" s="168" t="s">
        <v>130</v>
      </c>
      <c r="E305" s="169" t="s">
        <v>338</v>
      </c>
      <c r="F305" s="170" t="s">
        <v>339</v>
      </c>
      <c r="G305" s="171" t="s">
        <v>151</v>
      </c>
      <c r="H305" s="172">
        <v>40</v>
      </c>
      <c r="I305" s="173"/>
      <c r="J305" s="174">
        <f>ROUND(I305*H305,2)</f>
        <v>0</v>
      </c>
      <c r="K305" s="170" t="s">
        <v>140</v>
      </c>
      <c r="L305" s="39"/>
      <c r="M305" s="175" t="s">
        <v>1</v>
      </c>
      <c r="N305" s="176" t="s">
        <v>38</v>
      </c>
      <c r="O305" s="77"/>
      <c r="P305" s="177">
        <f>O305*H305</f>
        <v>0</v>
      </c>
      <c r="Q305" s="177">
        <v>0</v>
      </c>
      <c r="R305" s="177">
        <f>Q305*H305</f>
        <v>0</v>
      </c>
      <c r="S305" s="177">
        <v>0</v>
      </c>
      <c r="T305" s="17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79" t="s">
        <v>134</v>
      </c>
      <c r="AT305" s="179" t="s">
        <v>130</v>
      </c>
      <c r="AU305" s="179" t="s">
        <v>77</v>
      </c>
      <c r="AY305" s="19" t="s">
        <v>128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9" t="s">
        <v>80</v>
      </c>
      <c r="BK305" s="180">
        <f>ROUND(I305*H305,2)</f>
        <v>0</v>
      </c>
      <c r="BL305" s="19" t="s">
        <v>134</v>
      </c>
      <c r="BM305" s="179" t="s">
        <v>340</v>
      </c>
    </row>
    <row r="306" s="2" customFormat="1">
      <c r="A306" s="38"/>
      <c r="B306" s="39"/>
      <c r="C306" s="38"/>
      <c r="D306" s="181" t="s">
        <v>141</v>
      </c>
      <c r="E306" s="38"/>
      <c r="F306" s="182" t="s">
        <v>341</v>
      </c>
      <c r="G306" s="38"/>
      <c r="H306" s="38"/>
      <c r="I306" s="183"/>
      <c r="J306" s="38"/>
      <c r="K306" s="38"/>
      <c r="L306" s="39"/>
      <c r="M306" s="184"/>
      <c r="N306" s="185"/>
      <c r="O306" s="77"/>
      <c r="P306" s="77"/>
      <c r="Q306" s="77"/>
      <c r="R306" s="77"/>
      <c r="S306" s="77"/>
      <c r="T306" s="7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9" t="s">
        <v>141</v>
      </c>
      <c r="AU306" s="19" t="s">
        <v>77</v>
      </c>
    </row>
    <row r="307" s="2" customFormat="1" ht="16.5" customHeight="1">
      <c r="A307" s="38"/>
      <c r="B307" s="167"/>
      <c r="C307" s="168" t="s">
        <v>342</v>
      </c>
      <c r="D307" s="168" t="s">
        <v>130</v>
      </c>
      <c r="E307" s="169" t="s">
        <v>343</v>
      </c>
      <c r="F307" s="170" t="s">
        <v>344</v>
      </c>
      <c r="G307" s="171" t="s">
        <v>151</v>
      </c>
      <c r="H307" s="172">
        <v>40</v>
      </c>
      <c r="I307" s="173"/>
      <c r="J307" s="174">
        <f>ROUND(I307*H307,2)</f>
        <v>0</v>
      </c>
      <c r="K307" s="170" t="s">
        <v>140</v>
      </c>
      <c r="L307" s="39"/>
      <c r="M307" s="175" t="s">
        <v>1</v>
      </c>
      <c r="N307" s="176" t="s">
        <v>38</v>
      </c>
      <c r="O307" s="77"/>
      <c r="P307" s="177">
        <f>O307*H307</f>
        <v>0</v>
      </c>
      <c r="Q307" s="177">
        <v>0</v>
      </c>
      <c r="R307" s="177">
        <f>Q307*H307</f>
        <v>0</v>
      </c>
      <c r="S307" s="177">
        <v>0</v>
      </c>
      <c r="T307" s="17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79" t="s">
        <v>134</v>
      </c>
      <c r="AT307" s="179" t="s">
        <v>130</v>
      </c>
      <c r="AU307" s="179" t="s">
        <v>77</v>
      </c>
      <c r="AY307" s="19" t="s">
        <v>128</v>
      </c>
      <c r="BE307" s="180">
        <f>IF(N307="základní",J307,0)</f>
        <v>0</v>
      </c>
      <c r="BF307" s="180">
        <f>IF(N307="snížená",J307,0)</f>
        <v>0</v>
      </c>
      <c r="BG307" s="180">
        <f>IF(N307="zákl. přenesená",J307,0)</f>
        <v>0</v>
      </c>
      <c r="BH307" s="180">
        <f>IF(N307="sníž. přenesená",J307,0)</f>
        <v>0</v>
      </c>
      <c r="BI307" s="180">
        <f>IF(N307="nulová",J307,0)</f>
        <v>0</v>
      </c>
      <c r="BJ307" s="19" t="s">
        <v>80</v>
      </c>
      <c r="BK307" s="180">
        <f>ROUND(I307*H307,2)</f>
        <v>0</v>
      </c>
      <c r="BL307" s="19" t="s">
        <v>134</v>
      </c>
      <c r="BM307" s="179" t="s">
        <v>345</v>
      </c>
    </row>
    <row r="308" s="2" customFormat="1">
      <c r="A308" s="38"/>
      <c r="B308" s="39"/>
      <c r="C308" s="38"/>
      <c r="D308" s="181" t="s">
        <v>141</v>
      </c>
      <c r="E308" s="38"/>
      <c r="F308" s="182" t="s">
        <v>346</v>
      </c>
      <c r="G308" s="38"/>
      <c r="H308" s="38"/>
      <c r="I308" s="183"/>
      <c r="J308" s="38"/>
      <c r="K308" s="38"/>
      <c r="L308" s="39"/>
      <c r="M308" s="184"/>
      <c r="N308" s="185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141</v>
      </c>
      <c r="AU308" s="19" t="s">
        <v>77</v>
      </c>
    </row>
    <row r="309" s="12" customFormat="1" ht="22.8" customHeight="1">
      <c r="A309" s="12"/>
      <c r="B309" s="154"/>
      <c r="C309" s="12"/>
      <c r="D309" s="155" t="s">
        <v>72</v>
      </c>
      <c r="E309" s="165" t="s">
        <v>237</v>
      </c>
      <c r="F309" s="165" t="s">
        <v>347</v>
      </c>
      <c r="G309" s="12"/>
      <c r="H309" s="12"/>
      <c r="I309" s="157"/>
      <c r="J309" s="166">
        <f>BK309</f>
        <v>0</v>
      </c>
      <c r="K309" s="12"/>
      <c r="L309" s="154"/>
      <c r="M309" s="159"/>
      <c r="N309" s="160"/>
      <c r="O309" s="160"/>
      <c r="P309" s="161">
        <f>SUM(P310:P350)</f>
        <v>0</v>
      </c>
      <c r="Q309" s="160"/>
      <c r="R309" s="161">
        <f>SUM(R310:R350)</f>
        <v>0</v>
      </c>
      <c r="S309" s="160"/>
      <c r="T309" s="162">
        <f>SUM(T310:T350)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55" t="s">
        <v>80</v>
      </c>
      <c r="AT309" s="163" t="s">
        <v>72</v>
      </c>
      <c r="AU309" s="163" t="s">
        <v>80</v>
      </c>
      <c r="AY309" s="155" t="s">
        <v>128</v>
      </c>
      <c r="BK309" s="164">
        <f>SUM(BK310:BK350)</f>
        <v>0</v>
      </c>
    </row>
    <row r="310" s="2" customFormat="1" ht="24.15" customHeight="1">
      <c r="A310" s="38"/>
      <c r="B310" s="167"/>
      <c r="C310" s="168" t="s">
        <v>294</v>
      </c>
      <c r="D310" s="168" t="s">
        <v>130</v>
      </c>
      <c r="E310" s="169" t="s">
        <v>348</v>
      </c>
      <c r="F310" s="170" t="s">
        <v>349</v>
      </c>
      <c r="G310" s="171" t="s">
        <v>133</v>
      </c>
      <c r="H310" s="172">
        <v>495</v>
      </c>
      <c r="I310" s="173"/>
      <c r="J310" s="174">
        <f>ROUND(I310*H310,2)</f>
        <v>0</v>
      </c>
      <c r="K310" s="170" t="s">
        <v>140</v>
      </c>
      <c r="L310" s="39"/>
      <c r="M310" s="175" t="s">
        <v>1</v>
      </c>
      <c r="N310" s="176" t="s">
        <v>38</v>
      </c>
      <c r="O310" s="77"/>
      <c r="P310" s="177">
        <f>O310*H310</f>
        <v>0</v>
      </c>
      <c r="Q310" s="177">
        <v>0</v>
      </c>
      <c r="R310" s="177">
        <f>Q310*H310</f>
        <v>0</v>
      </c>
      <c r="S310" s="177">
        <v>0</v>
      </c>
      <c r="T310" s="17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79" t="s">
        <v>134</v>
      </c>
      <c r="AT310" s="179" t="s">
        <v>130</v>
      </c>
      <c r="AU310" s="179" t="s">
        <v>77</v>
      </c>
      <c r="AY310" s="19" t="s">
        <v>128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9" t="s">
        <v>80</v>
      </c>
      <c r="BK310" s="180">
        <f>ROUND(I310*H310,2)</f>
        <v>0</v>
      </c>
      <c r="BL310" s="19" t="s">
        <v>134</v>
      </c>
      <c r="BM310" s="179" t="s">
        <v>350</v>
      </c>
    </row>
    <row r="311" s="2" customFormat="1">
      <c r="A311" s="38"/>
      <c r="B311" s="39"/>
      <c r="C311" s="38"/>
      <c r="D311" s="181" t="s">
        <v>141</v>
      </c>
      <c r="E311" s="38"/>
      <c r="F311" s="182" t="s">
        <v>351</v>
      </c>
      <c r="G311" s="38"/>
      <c r="H311" s="38"/>
      <c r="I311" s="183"/>
      <c r="J311" s="38"/>
      <c r="K311" s="38"/>
      <c r="L311" s="39"/>
      <c r="M311" s="184"/>
      <c r="N311" s="185"/>
      <c r="O311" s="77"/>
      <c r="P311" s="77"/>
      <c r="Q311" s="77"/>
      <c r="R311" s="77"/>
      <c r="S311" s="77"/>
      <c r="T311" s="7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141</v>
      </c>
      <c r="AU311" s="19" t="s">
        <v>77</v>
      </c>
    </row>
    <row r="312" s="2" customFormat="1" ht="16.5" customHeight="1">
      <c r="A312" s="38"/>
      <c r="B312" s="167"/>
      <c r="C312" s="168" t="s">
        <v>352</v>
      </c>
      <c r="D312" s="168" t="s">
        <v>130</v>
      </c>
      <c r="E312" s="169" t="s">
        <v>353</v>
      </c>
      <c r="F312" s="170" t="s">
        <v>354</v>
      </c>
      <c r="G312" s="171" t="s">
        <v>133</v>
      </c>
      <c r="H312" s="172">
        <v>235</v>
      </c>
      <c r="I312" s="173"/>
      <c r="J312" s="174">
        <f>ROUND(I312*H312,2)</f>
        <v>0</v>
      </c>
      <c r="K312" s="170" t="s">
        <v>140</v>
      </c>
      <c r="L312" s="39"/>
      <c r="M312" s="175" t="s">
        <v>1</v>
      </c>
      <c r="N312" s="176" t="s">
        <v>38</v>
      </c>
      <c r="O312" s="77"/>
      <c r="P312" s="177">
        <f>O312*H312</f>
        <v>0</v>
      </c>
      <c r="Q312" s="177">
        <v>0</v>
      </c>
      <c r="R312" s="177">
        <f>Q312*H312</f>
        <v>0</v>
      </c>
      <c r="S312" s="177">
        <v>0</v>
      </c>
      <c r="T312" s="17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79" t="s">
        <v>134</v>
      </c>
      <c r="AT312" s="179" t="s">
        <v>130</v>
      </c>
      <c r="AU312" s="179" t="s">
        <v>77</v>
      </c>
      <c r="AY312" s="19" t="s">
        <v>128</v>
      </c>
      <c r="BE312" s="180">
        <f>IF(N312="základní",J312,0)</f>
        <v>0</v>
      </c>
      <c r="BF312" s="180">
        <f>IF(N312="snížená",J312,0)</f>
        <v>0</v>
      </c>
      <c r="BG312" s="180">
        <f>IF(N312="zákl. přenesená",J312,0)</f>
        <v>0</v>
      </c>
      <c r="BH312" s="180">
        <f>IF(N312="sníž. přenesená",J312,0)</f>
        <v>0</v>
      </c>
      <c r="BI312" s="180">
        <f>IF(N312="nulová",J312,0)</f>
        <v>0</v>
      </c>
      <c r="BJ312" s="19" t="s">
        <v>80</v>
      </c>
      <c r="BK312" s="180">
        <f>ROUND(I312*H312,2)</f>
        <v>0</v>
      </c>
      <c r="BL312" s="19" t="s">
        <v>134</v>
      </c>
      <c r="BM312" s="179" t="s">
        <v>355</v>
      </c>
    </row>
    <row r="313" s="2" customFormat="1">
      <c r="A313" s="38"/>
      <c r="B313" s="39"/>
      <c r="C313" s="38"/>
      <c r="D313" s="181" t="s">
        <v>141</v>
      </c>
      <c r="E313" s="38"/>
      <c r="F313" s="182" t="s">
        <v>356</v>
      </c>
      <c r="G313" s="38"/>
      <c r="H313" s="38"/>
      <c r="I313" s="183"/>
      <c r="J313" s="38"/>
      <c r="K313" s="38"/>
      <c r="L313" s="39"/>
      <c r="M313" s="184"/>
      <c r="N313" s="185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141</v>
      </c>
      <c r="AU313" s="19" t="s">
        <v>77</v>
      </c>
    </row>
    <row r="314" s="13" customFormat="1">
      <c r="A314" s="13"/>
      <c r="B314" s="186"/>
      <c r="C314" s="13"/>
      <c r="D314" s="187" t="s">
        <v>143</v>
      </c>
      <c r="E314" s="188" t="s">
        <v>1</v>
      </c>
      <c r="F314" s="189" t="s">
        <v>357</v>
      </c>
      <c r="G314" s="13"/>
      <c r="H314" s="188" t="s">
        <v>1</v>
      </c>
      <c r="I314" s="190"/>
      <c r="J314" s="13"/>
      <c r="K314" s="13"/>
      <c r="L314" s="186"/>
      <c r="M314" s="191"/>
      <c r="N314" s="192"/>
      <c r="O314" s="192"/>
      <c r="P314" s="192"/>
      <c r="Q314" s="192"/>
      <c r="R314" s="192"/>
      <c r="S314" s="192"/>
      <c r="T314" s="19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143</v>
      </c>
      <c r="AU314" s="188" t="s">
        <v>77</v>
      </c>
      <c r="AV314" s="13" t="s">
        <v>80</v>
      </c>
      <c r="AW314" s="13" t="s">
        <v>30</v>
      </c>
      <c r="AX314" s="13" t="s">
        <v>73</v>
      </c>
      <c r="AY314" s="188" t="s">
        <v>128</v>
      </c>
    </row>
    <row r="315" s="14" customFormat="1">
      <c r="A315" s="14"/>
      <c r="B315" s="194"/>
      <c r="C315" s="14"/>
      <c r="D315" s="187" t="s">
        <v>143</v>
      </c>
      <c r="E315" s="195" t="s">
        <v>1</v>
      </c>
      <c r="F315" s="196" t="s">
        <v>358</v>
      </c>
      <c r="G315" s="14"/>
      <c r="H315" s="197">
        <v>235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143</v>
      </c>
      <c r="AU315" s="195" t="s">
        <v>77</v>
      </c>
      <c r="AV315" s="14" t="s">
        <v>77</v>
      </c>
      <c r="AW315" s="14" t="s">
        <v>30</v>
      </c>
      <c r="AX315" s="14" t="s">
        <v>73</v>
      </c>
      <c r="AY315" s="195" t="s">
        <v>128</v>
      </c>
    </row>
    <row r="316" s="15" customFormat="1">
      <c r="A316" s="15"/>
      <c r="B316" s="202"/>
      <c r="C316" s="15"/>
      <c r="D316" s="187" t="s">
        <v>143</v>
      </c>
      <c r="E316" s="203" t="s">
        <v>1</v>
      </c>
      <c r="F316" s="204" t="s">
        <v>147</v>
      </c>
      <c r="G316" s="15"/>
      <c r="H316" s="205">
        <v>235</v>
      </c>
      <c r="I316" s="206"/>
      <c r="J316" s="15"/>
      <c r="K316" s="15"/>
      <c r="L316" s="202"/>
      <c r="M316" s="207"/>
      <c r="N316" s="208"/>
      <c r="O316" s="208"/>
      <c r="P316" s="208"/>
      <c r="Q316" s="208"/>
      <c r="R316" s="208"/>
      <c r="S316" s="208"/>
      <c r="T316" s="20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03" t="s">
        <v>143</v>
      </c>
      <c r="AU316" s="203" t="s">
        <v>77</v>
      </c>
      <c r="AV316" s="15" t="s">
        <v>134</v>
      </c>
      <c r="AW316" s="15" t="s">
        <v>30</v>
      </c>
      <c r="AX316" s="15" t="s">
        <v>80</v>
      </c>
      <c r="AY316" s="203" t="s">
        <v>128</v>
      </c>
    </row>
    <row r="317" s="2" customFormat="1" ht="24.15" customHeight="1">
      <c r="A317" s="38"/>
      <c r="B317" s="167"/>
      <c r="C317" s="168" t="s">
        <v>301</v>
      </c>
      <c r="D317" s="168" t="s">
        <v>130</v>
      </c>
      <c r="E317" s="169" t="s">
        <v>359</v>
      </c>
      <c r="F317" s="170" t="s">
        <v>360</v>
      </c>
      <c r="G317" s="171" t="s">
        <v>133</v>
      </c>
      <c r="H317" s="172">
        <v>235</v>
      </c>
      <c r="I317" s="173"/>
      <c r="J317" s="174">
        <f>ROUND(I317*H317,2)</f>
        <v>0</v>
      </c>
      <c r="K317" s="170" t="s">
        <v>140</v>
      </c>
      <c r="L317" s="39"/>
      <c r="M317" s="175" t="s">
        <v>1</v>
      </c>
      <c r="N317" s="176" t="s">
        <v>38</v>
      </c>
      <c r="O317" s="77"/>
      <c r="P317" s="177">
        <f>O317*H317</f>
        <v>0</v>
      </c>
      <c r="Q317" s="177">
        <v>0</v>
      </c>
      <c r="R317" s="177">
        <f>Q317*H317</f>
        <v>0</v>
      </c>
      <c r="S317" s="177">
        <v>0</v>
      </c>
      <c r="T317" s="17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79" t="s">
        <v>134</v>
      </c>
      <c r="AT317" s="179" t="s">
        <v>130</v>
      </c>
      <c r="AU317" s="179" t="s">
        <v>77</v>
      </c>
      <c r="AY317" s="19" t="s">
        <v>128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19" t="s">
        <v>80</v>
      </c>
      <c r="BK317" s="180">
        <f>ROUND(I317*H317,2)</f>
        <v>0</v>
      </c>
      <c r="BL317" s="19" t="s">
        <v>134</v>
      </c>
      <c r="BM317" s="179" t="s">
        <v>361</v>
      </c>
    </row>
    <row r="318" s="2" customFormat="1">
      <c r="A318" s="38"/>
      <c r="B318" s="39"/>
      <c r="C318" s="38"/>
      <c r="D318" s="181" t="s">
        <v>141</v>
      </c>
      <c r="E318" s="38"/>
      <c r="F318" s="182" t="s">
        <v>362</v>
      </c>
      <c r="G318" s="38"/>
      <c r="H318" s="38"/>
      <c r="I318" s="183"/>
      <c r="J318" s="38"/>
      <c r="K318" s="38"/>
      <c r="L318" s="39"/>
      <c r="M318" s="184"/>
      <c r="N318" s="185"/>
      <c r="O318" s="77"/>
      <c r="P318" s="77"/>
      <c r="Q318" s="77"/>
      <c r="R318" s="77"/>
      <c r="S318" s="77"/>
      <c r="T318" s="7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141</v>
      </c>
      <c r="AU318" s="19" t="s">
        <v>77</v>
      </c>
    </row>
    <row r="319" s="2" customFormat="1" ht="21.75" customHeight="1">
      <c r="A319" s="38"/>
      <c r="B319" s="167"/>
      <c r="C319" s="168" t="s">
        <v>363</v>
      </c>
      <c r="D319" s="168" t="s">
        <v>130</v>
      </c>
      <c r="E319" s="169" t="s">
        <v>364</v>
      </c>
      <c r="F319" s="170" t="s">
        <v>365</v>
      </c>
      <c r="G319" s="171" t="s">
        <v>133</v>
      </c>
      <c r="H319" s="172">
        <v>27.413</v>
      </c>
      <c r="I319" s="173"/>
      <c r="J319" s="174">
        <f>ROUND(I319*H319,2)</f>
        <v>0</v>
      </c>
      <c r="K319" s="170" t="s">
        <v>140</v>
      </c>
      <c r="L319" s="39"/>
      <c r="M319" s="175" t="s">
        <v>1</v>
      </c>
      <c r="N319" s="176" t="s">
        <v>38</v>
      </c>
      <c r="O319" s="77"/>
      <c r="P319" s="177">
        <f>O319*H319</f>
        <v>0</v>
      </c>
      <c r="Q319" s="177">
        <v>0</v>
      </c>
      <c r="R319" s="177">
        <f>Q319*H319</f>
        <v>0</v>
      </c>
      <c r="S319" s="177">
        <v>0</v>
      </c>
      <c r="T319" s="17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79" t="s">
        <v>134</v>
      </c>
      <c r="AT319" s="179" t="s">
        <v>130</v>
      </c>
      <c r="AU319" s="179" t="s">
        <v>77</v>
      </c>
      <c r="AY319" s="19" t="s">
        <v>128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19" t="s">
        <v>80</v>
      </c>
      <c r="BK319" s="180">
        <f>ROUND(I319*H319,2)</f>
        <v>0</v>
      </c>
      <c r="BL319" s="19" t="s">
        <v>134</v>
      </c>
      <c r="BM319" s="179" t="s">
        <v>366</v>
      </c>
    </row>
    <row r="320" s="2" customFormat="1">
      <c r="A320" s="38"/>
      <c r="B320" s="39"/>
      <c r="C320" s="38"/>
      <c r="D320" s="181" t="s">
        <v>141</v>
      </c>
      <c r="E320" s="38"/>
      <c r="F320" s="182" t="s">
        <v>367</v>
      </c>
      <c r="G320" s="38"/>
      <c r="H320" s="38"/>
      <c r="I320" s="183"/>
      <c r="J320" s="38"/>
      <c r="K320" s="38"/>
      <c r="L320" s="39"/>
      <c r="M320" s="184"/>
      <c r="N320" s="185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9" t="s">
        <v>141</v>
      </c>
      <c r="AU320" s="19" t="s">
        <v>77</v>
      </c>
    </row>
    <row r="321" s="13" customFormat="1">
      <c r="A321" s="13"/>
      <c r="B321" s="186"/>
      <c r="C321" s="13"/>
      <c r="D321" s="187" t="s">
        <v>143</v>
      </c>
      <c r="E321" s="188" t="s">
        <v>1</v>
      </c>
      <c r="F321" s="189" t="s">
        <v>368</v>
      </c>
      <c r="G321" s="13"/>
      <c r="H321" s="188" t="s">
        <v>1</v>
      </c>
      <c r="I321" s="190"/>
      <c r="J321" s="13"/>
      <c r="K321" s="13"/>
      <c r="L321" s="186"/>
      <c r="M321" s="191"/>
      <c r="N321" s="192"/>
      <c r="O321" s="192"/>
      <c r="P321" s="192"/>
      <c r="Q321" s="192"/>
      <c r="R321" s="192"/>
      <c r="S321" s="192"/>
      <c r="T321" s="19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8" t="s">
        <v>143</v>
      </c>
      <c r="AU321" s="188" t="s">
        <v>77</v>
      </c>
      <c r="AV321" s="13" t="s">
        <v>80</v>
      </c>
      <c r="AW321" s="13" t="s">
        <v>30</v>
      </c>
      <c r="AX321" s="13" t="s">
        <v>73</v>
      </c>
      <c r="AY321" s="188" t="s">
        <v>128</v>
      </c>
    </row>
    <row r="322" s="14" customFormat="1">
      <c r="A322" s="14"/>
      <c r="B322" s="194"/>
      <c r="C322" s="14"/>
      <c r="D322" s="187" t="s">
        <v>143</v>
      </c>
      <c r="E322" s="195" t="s">
        <v>1</v>
      </c>
      <c r="F322" s="196" t="s">
        <v>369</v>
      </c>
      <c r="G322" s="14"/>
      <c r="H322" s="197">
        <v>27.413</v>
      </c>
      <c r="I322" s="198"/>
      <c r="J322" s="14"/>
      <c r="K322" s="14"/>
      <c r="L322" s="194"/>
      <c r="M322" s="199"/>
      <c r="N322" s="200"/>
      <c r="O322" s="200"/>
      <c r="P322" s="200"/>
      <c r="Q322" s="200"/>
      <c r="R322" s="200"/>
      <c r="S322" s="200"/>
      <c r="T322" s="20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5" t="s">
        <v>143</v>
      </c>
      <c r="AU322" s="195" t="s">
        <v>77</v>
      </c>
      <c r="AV322" s="14" t="s">
        <v>77</v>
      </c>
      <c r="AW322" s="14" t="s">
        <v>30</v>
      </c>
      <c r="AX322" s="14" t="s">
        <v>73</v>
      </c>
      <c r="AY322" s="195" t="s">
        <v>128</v>
      </c>
    </row>
    <row r="323" s="15" customFormat="1">
      <c r="A323" s="15"/>
      <c r="B323" s="202"/>
      <c r="C323" s="15"/>
      <c r="D323" s="187" t="s">
        <v>143</v>
      </c>
      <c r="E323" s="203" t="s">
        <v>1</v>
      </c>
      <c r="F323" s="204" t="s">
        <v>147</v>
      </c>
      <c r="G323" s="15"/>
      <c r="H323" s="205">
        <v>27.413</v>
      </c>
      <c r="I323" s="206"/>
      <c r="J323" s="15"/>
      <c r="K323" s="15"/>
      <c r="L323" s="202"/>
      <c r="M323" s="207"/>
      <c r="N323" s="208"/>
      <c r="O323" s="208"/>
      <c r="P323" s="208"/>
      <c r="Q323" s="208"/>
      <c r="R323" s="208"/>
      <c r="S323" s="208"/>
      <c r="T323" s="20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03" t="s">
        <v>143</v>
      </c>
      <c r="AU323" s="203" t="s">
        <v>77</v>
      </c>
      <c r="AV323" s="15" t="s">
        <v>134</v>
      </c>
      <c r="AW323" s="15" t="s">
        <v>30</v>
      </c>
      <c r="AX323" s="15" t="s">
        <v>80</v>
      </c>
      <c r="AY323" s="203" t="s">
        <v>128</v>
      </c>
    </row>
    <row r="324" s="2" customFormat="1" ht="21.75" customHeight="1">
      <c r="A324" s="38"/>
      <c r="B324" s="167"/>
      <c r="C324" s="168" t="s">
        <v>307</v>
      </c>
      <c r="D324" s="168" t="s">
        <v>130</v>
      </c>
      <c r="E324" s="169" t="s">
        <v>370</v>
      </c>
      <c r="F324" s="170" t="s">
        <v>371</v>
      </c>
      <c r="G324" s="171" t="s">
        <v>133</v>
      </c>
      <c r="H324" s="172">
        <v>10.978999999999999</v>
      </c>
      <c r="I324" s="173"/>
      <c r="J324" s="174">
        <f>ROUND(I324*H324,2)</f>
        <v>0</v>
      </c>
      <c r="K324" s="170" t="s">
        <v>140</v>
      </c>
      <c r="L324" s="39"/>
      <c r="M324" s="175" t="s">
        <v>1</v>
      </c>
      <c r="N324" s="176" t="s">
        <v>38</v>
      </c>
      <c r="O324" s="77"/>
      <c r="P324" s="177">
        <f>O324*H324</f>
        <v>0</v>
      </c>
      <c r="Q324" s="177">
        <v>0</v>
      </c>
      <c r="R324" s="177">
        <f>Q324*H324</f>
        <v>0</v>
      </c>
      <c r="S324" s="177">
        <v>0</v>
      </c>
      <c r="T324" s="17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79" t="s">
        <v>134</v>
      </c>
      <c r="AT324" s="179" t="s">
        <v>130</v>
      </c>
      <c r="AU324" s="179" t="s">
        <v>77</v>
      </c>
      <c r="AY324" s="19" t="s">
        <v>128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19" t="s">
        <v>80</v>
      </c>
      <c r="BK324" s="180">
        <f>ROUND(I324*H324,2)</f>
        <v>0</v>
      </c>
      <c r="BL324" s="19" t="s">
        <v>134</v>
      </c>
      <c r="BM324" s="179" t="s">
        <v>372</v>
      </c>
    </row>
    <row r="325" s="2" customFormat="1">
      <c r="A325" s="38"/>
      <c r="B325" s="39"/>
      <c r="C325" s="38"/>
      <c r="D325" s="181" t="s">
        <v>141</v>
      </c>
      <c r="E325" s="38"/>
      <c r="F325" s="182" t="s">
        <v>373</v>
      </c>
      <c r="G325" s="38"/>
      <c r="H325" s="38"/>
      <c r="I325" s="183"/>
      <c r="J325" s="38"/>
      <c r="K325" s="38"/>
      <c r="L325" s="39"/>
      <c r="M325" s="184"/>
      <c r="N325" s="185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141</v>
      </c>
      <c r="AU325" s="19" t="s">
        <v>77</v>
      </c>
    </row>
    <row r="326" s="14" customFormat="1">
      <c r="A326" s="14"/>
      <c r="B326" s="194"/>
      <c r="C326" s="14"/>
      <c r="D326" s="187" t="s">
        <v>143</v>
      </c>
      <c r="E326" s="195" t="s">
        <v>1</v>
      </c>
      <c r="F326" s="196" t="s">
        <v>277</v>
      </c>
      <c r="G326" s="14"/>
      <c r="H326" s="197">
        <v>10.978999999999999</v>
      </c>
      <c r="I326" s="198"/>
      <c r="J326" s="14"/>
      <c r="K326" s="14"/>
      <c r="L326" s="194"/>
      <c r="M326" s="199"/>
      <c r="N326" s="200"/>
      <c r="O326" s="200"/>
      <c r="P326" s="200"/>
      <c r="Q326" s="200"/>
      <c r="R326" s="200"/>
      <c r="S326" s="200"/>
      <c r="T326" s="20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5" t="s">
        <v>143</v>
      </c>
      <c r="AU326" s="195" t="s">
        <v>77</v>
      </c>
      <c r="AV326" s="14" t="s">
        <v>77</v>
      </c>
      <c r="AW326" s="14" t="s">
        <v>30</v>
      </c>
      <c r="AX326" s="14" t="s">
        <v>73</v>
      </c>
      <c r="AY326" s="195" t="s">
        <v>128</v>
      </c>
    </row>
    <row r="327" s="15" customFormat="1">
      <c r="A327" s="15"/>
      <c r="B327" s="202"/>
      <c r="C327" s="15"/>
      <c r="D327" s="187" t="s">
        <v>143</v>
      </c>
      <c r="E327" s="203" t="s">
        <v>1</v>
      </c>
      <c r="F327" s="204" t="s">
        <v>147</v>
      </c>
      <c r="G327" s="15"/>
      <c r="H327" s="205">
        <v>10.978999999999999</v>
      </c>
      <c r="I327" s="206"/>
      <c r="J327" s="15"/>
      <c r="K327" s="15"/>
      <c r="L327" s="202"/>
      <c r="M327" s="207"/>
      <c r="N327" s="208"/>
      <c r="O327" s="208"/>
      <c r="P327" s="208"/>
      <c r="Q327" s="208"/>
      <c r="R327" s="208"/>
      <c r="S327" s="208"/>
      <c r="T327" s="209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03" t="s">
        <v>143</v>
      </c>
      <c r="AU327" s="203" t="s">
        <v>77</v>
      </c>
      <c r="AV327" s="15" t="s">
        <v>134</v>
      </c>
      <c r="AW327" s="15" t="s">
        <v>30</v>
      </c>
      <c r="AX327" s="15" t="s">
        <v>80</v>
      </c>
      <c r="AY327" s="203" t="s">
        <v>128</v>
      </c>
    </row>
    <row r="328" s="2" customFormat="1" ht="33" customHeight="1">
      <c r="A328" s="38"/>
      <c r="B328" s="167"/>
      <c r="C328" s="168" t="s">
        <v>374</v>
      </c>
      <c r="D328" s="168" t="s">
        <v>130</v>
      </c>
      <c r="E328" s="169" t="s">
        <v>375</v>
      </c>
      <c r="F328" s="170" t="s">
        <v>376</v>
      </c>
      <c r="G328" s="171" t="s">
        <v>139</v>
      </c>
      <c r="H328" s="172">
        <v>5.1600000000000001</v>
      </c>
      <c r="I328" s="173"/>
      <c r="J328" s="174">
        <f>ROUND(I328*H328,2)</f>
        <v>0</v>
      </c>
      <c r="K328" s="170" t="s">
        <v>140</v>
      </c>
      <c r="L328" s="39"/>
      <c r="M328" s="175" t="s">
        <v>1</v>
      </c>
      <c r="N328" s="176" t="s">
        <v>38</v>
      </c>
      <c r="O328" s="77"/>
      <c r="P328" s="177">
        <f>O328*H328</f>
        <v>0</v>
      </c>
      <c r="Q328" s="177">
        <v>0</v>
      </c>
      <c r="R328" s="177">
        <f>Q328*H328</f>
        <v>0</v>
      </c>
      <c r="S328" s="177">
        <v>0</v>
      </c>
      <c r="T328" s="17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79" t="s">
        <v>134</v>
      </c>
      <c r="AT328" s="179" t="s">
        <v>130</v>
      </c>
      <c r="AU328" s="179" t="s">
        <v>77</v>
      </c>
      <c r="AY328" s="19" t="s">
        <v>128</v>
      </c>
      <c r="BE328" s="180">
        <f>IF(N328="základní",J328,0)</f>
        <v>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19" t="s">
        <v>80</v>
      </c>
      <c r="BK328" s="180">
        <f>ROUND(I328*H328,2)</f>
        <v>0</v>
      </c>
      <c r="BL328" s="19" t="s">
        <v>134</v>
      </c>
      <c r="BM328" s="179" t="s">
        <v>377</v>
      </c>
    </row>
    <row r="329" s="2" customFormat="1">
      <c r="A329" s="38"/>
      <c r="B329" s="39"/>
      <c r="C329" s="38"/>
      <c r="D329" s="181" t="s">
        <v>141</v>
      </c>
      <c r="E329" s="38"/>
      <c r="F329" s="182" t="s">
        <v>378</v>
      </c>
      <c r="G329" s="38"/>
      <c r="H329" s="38"/>
      <c r="I329" s="183"/>
      <c r="J329" s="38"/>
      <c r="K329" s="38"/>
      <c r="L329" s="39"/>
      <c r="M329" s="184"/>
      <c r="N329" s="185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141</v>
      </c>
      <c r="AU329" s="19" t="s">
        <v>77</v>
      </c>
    </row>
    <row r="330" s="13" customFormat="1">
      <c r="A330" s="13"/>
      <c r="B330" s="186"/>
      <c r="C330" s="13"/>
      <c r="D330" s="187" t="s">
        <v>143</v>
      </c>
      <c r="E330" s="188" t="s">
        <v>1</v>
      </c>
      <c r="F330" s="189" t="s">
        <v>379</v>
      </c>
      <c r="G330" s="13"/>
      <c r="H330" s="188" t="s">
        <v>1</v>
      </c>
      <c r="I330" s="190"/>
      <c r="J330" s="13"/>
      <c r="K330" s="13"/>
      <c r="L330" s="186"/>
      <c r="M330" s="191"/>
      <c r="N330" s="192"/>
      <c r="O330" s="192"/>
      <c r="P330" s="192"/>
      <c r="Q330" s="192"/>
      <c r="R330" s="192"/>
      <c r="S330" s="192"/>
      <c r="T330" s="19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8" t="s">
        <v>143</v>
      </c>
      <c r="AU330" s="188" t="s">
        <v>77</v>
      </c>
      <c r="AV330" s="13" t="s">
        <v>80</v>
      </c>
      <c r="AW330" s="13" t="s">
        <v>30</v>
      </c>
      <c r="AX330" s="13" t="s">
        <v>73</v>
      </c>
      <c r="AY330" s="188" t="s">
        <v>128</v>
      </c>
    </row>
    <row r="331" s="14" customFormat="1">
      <c r="A331" s="14"/>
      <c r="B331" s="194"/>
      <c r="C331" s="14"/>
      <c r="D331" s="187" t="s">
        <v>143</v>
      </c>
      <c r="E331" s="195" t="s">
        <v>1</v>
      </c>
      <c r="F331" s="196" t="s">
        <v>380</v>
      </c>
      <c r="G331" s="14"/>
      <c r="H331" s="197">
        <v>5.1600000000000001</v>
      </c>
      <c r="I331" s="198"/>
      <c r="J331" s="14"/>
      <c r="K331" s="14"/>
      <c r="L331" s="194"/>
      <c r="M331" s="199"/>
      <c r="N331" s="200"/>
      <c r="O331" s="200"/>
      <c r="P331" s="200"/>
      <c r="Q331" s="200"/>
      <c r="R331" s="200"/>
      <c r="S331" s="200"/>
      <c r="T331" s="20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5" t="s">
        <v>143</v>
      </c>
      <c r="AU331" s="195" t="s">
        <v>77</v>
      </c>
      <c r="AV331" s="14" t="s">
        <v>77</v>
      </c>
      <c r="AW331" s="14" t="s">
        <v>30</v>
      </c>
      <c r="AX331" s="14" t="s">
        <v>73</v>
      </c>
      <c r="AY331" s="195" t="s">
        <v>128</v>
      </c>
    </row>
    <row r="332" s="15" customFormat="1">
      <c r="A332" s="15"/>
      <c r="B332" s="202"/>
      <c r="C332" s="15"/>
      <c r="D332" s="187" t="s">
        <v>143</v>
      </c>
      <c r="E332" s="203" t="s">
        <v>1</v>
      </c>
      <c r="F332" s="204" t="s">
        <v>147</v>
      </c>
      <c r="G332" s="15"/>
      <c r="H332" s="205">
        <v>5.1600000000000001</v>
      </c>
      <c r="I332" s="206"/>
      <c r="J332" s="15"/>
      <c r="K332" s="15"/>
      <c r="L332" s="202"/>
      <c r="M332" s="207"/>
      <c r="N332" s="208"/>
      <c r="O332" s="208"/>
      <c r="P332" s="208"/>
      <c r="Q332" s="208"/>
      <c r="R332" s="208"/>
      <c r="S332" s="208"/>
      <c r="T332" s="209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03" t="s">
        <v>143</v>
      </c>
      <c r="AU332" s="203" t="s">
        <v>77</v>
      </c>
      <c r="AV332" s="15" t="s">
        <v>134</v>
      </c>
      <c r="AW332" s="15" t="s">
        <v>30</v>
      </c>
      <c r="AX332" s="15" t="s">
        <v>80</v>
      </c>
      <c r="AY332" s="203" t="s">
        <v>128</v>
      </c>
    </row>
    <row r="333" s="2" customFormat="1" ht="24.15" customHeight="1">
      <c r="A333" s="38"/>
      <c r="B333" s="167"/>
      <c r="C333" s="168" t="s">
        <v>312</v>
      </c>
      <c r="D333" s="168" t="s">
        <v>130</v>
      </c>
      <c r="E333" s="169" t="s">
        <v>381</v>
      </c>
      <c r="F333" s="170" t="s">
        <v>382</v>
      </c>
      <c r="G333" s="171" t="s">
        <v>139</v>
      </c>
      <c r="H333" s="172">
        <v>5.1600000000000001</v>
      </c>
      <c r="I333" s="173"/>
      <c r="J333" s="174">
        <f>ROUND(I333*H333,2)</f>
        <v>0</v>
      </c>
      <c r="K333" s="170" t="s">
        <v>140</v>
      </c>
      <c r="L333" s="39"/>
      <c r="M333" s="175" t="s">
        <v>1</v>
      </c>
      <c r="N333" s="176" t="s">
        <v>38</v>
      </c>
      <c r="O333" s="77"/>
      <c r="P333" s="177">
        <f>O333*H333</f>
        <v>0</v>
      </c>
      <c r="Q333" s="177">
        <v>0</v>
      </c>
      <c r="R333" s="177">
        <f>Q333*H333</f>
        <v>0</v>
      </c>
      <c r="S333" s="177">
        <v>0</v>
      </c>
      <c r="T333" s="17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79" t="s">
        <v>134</v>
      </c>
      <c r="AT333" s="179" t="s">
        <v>130</v>
      </c>
      <c r="AU333" s="179" t="s">
        <v>77</v>
      </c>
      <c r="AY333" s="19" t="s">
        <v>128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19" t="s">
        <v>80</v>
      </c>
      <c r="BK333" s="180">
        <f>ROUND(I333*H333,2)</f>
        <v>0</v>
      </c>
      <c r="BL333" s="19" t="s">
        <v>134</v>
      </c>
      <c r="BM333" s="179" t="s">
        <v>383</v>
      </c>
    </row>
    <row r="334" s="2" customFormat="1">
      <c r="A334" s="38"/>
      <c r="B334" s="39"/>
      <c r="C334" s="38"/>
      <c r="D334" s="181" t="s">
        <v>141</v>
      </c>
      <c r="E334" s="38"/>
      <c r="F334" s="182" t="s">
        <v>384</v>
      </c>
      <c r="G334" s="38"/>
      <c r="H334" s="38"/>
      <c r="I334" s="183"/>
      <c r="J334" s="38"/>
      <c r="K334" s="38"/>
      <c r="L334" s="39"/>
      <c r="M334" s="184"/>
      <c r="N334" s="185"/>
      <c r="O334" s="77"/>
      <c r="P334" s="77"/>
      <c r="Q334" s="77"/>
      <c r="R334" s="77"/>
      <c r="S334" s="77"/>
      <c r="T334" s="7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141</v>
      </c>
      <c r="AU334" s="19" t="s">
        <v>77</v>
      </c>
    </row>
    <row r="335" s="13" customFormat="1">
      <c r="A335" s="13"/>
      <c r="B335" s="186"/>
      <c r="C335" s="13"/>
      <c r="D335" s="187" t="s">
        <v>143</v>
      </c>
      <c r="E335" s="188" t="s">
        <v>1</v>
      </c>
      <c r="F335" s="189" t="s">
        <v>379</v>
      </c>
      <c r="G335" s="13"/>
      <c r="H335" s="188" t="s">
        <v>1</v>
      </c>
      <c r="I335" s="190"/>
      <c r="J335" s="13"/>
      <c r="K335" s="13"/>
      <c r="L335" s="186"/>
      <c r="M335" s="191"/>
      <c r="N335" s="192"/>
      <c r="O335" s="192"/>
      <c r="P335" s="192"/>
      <c r="Q335" s="192"/>
      <c r="R335" s="192"/>
      <c r="S335" s="192"/>
      <c r="T335" s="19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143</v>
      </c>
      <c r="AU335" s="188" t="s">
        <v>77</v>
      </c>
      <c r="AV335" s="13" t="s">
        <v>80</v>
      </c>
      <c r="AW335" s="13" t="s">
        <v>30</v>
      </c>
      <c r="AX335" s="13" t="s">
        <v>73</v>
      </c>
      <c r="AY335" s="188" t="s">
        <v>128</v>
      </c>
    </row>
    <row r="336" s="14" customFormat="1">
      <c r="A336" s="14"/>
      <c r="B336" s="194"/>
      <c r="C336" s="14"/>
      <c r="D336" s="187" t="s">
        <v>143</v>
      </c>
      <c r="E336" s="195" t="s">
        <v>1</v>
      </c>
      <c r="F336" s="196" t="s">
        <v>380</v>
      </c>
      <c r="G336" s="14"/>
      <c r="H336" s="197">
        <v>5.1600000000000001</v>
      </c>
      <c r="I336" s="198"/>
      <c r="J336" s="14"/>
      <c r="K336" s="14"/>
      <c r="L336" s="194"/>
      <c r="M336" s="199"/>
      <c r="N336" s="200"/>
      <c r="O336" s="200"/>
      <c r="P336" s="200"/>
      <c r="Q336" s="200"/>
      <c r="R336" s="200"/>
      <c r="S336" s="200"/>
      <c r="T336" s="20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5" t="s">
        <v>143</v>
      </c>
      <c r="AU336" s="195" t="s">
        <v>77</v>
      </c>
      <c r="AV336" s="14" t="s">
        <v>77</v>
      </c>
      <c r="AW336" s="14" t="s">
        <v>30</v>
      </c>
      <c r="AX336" s="14" t="s">
        <v>73</v>
      </c>
      <c r="AY336" s="195" t="s">
        <v>128</v>
      </c>
    </row>
    <row r="337" s="15" customFormat="1">
      <c r="A337" s="15"/>
      <c r="B337" s="202"/>
      <c r="C337" s="15"/>
      <c r="D337" s="187" t="s">
        <v>143</v>
      </c>
      <c r="E337" s="203" t="s">
        <v>1</v>
      </c>
      <c r="F337" s="204" t="s">
        <v>147</v>
      </c>
      <c r="G337" s="15"/>
      <c r="H337" s="205">
        <v>5.1600000000000001</v>
      </c>
      <c r="I337" s="206"/>
      <c r="J337" s="15"/>
      <c r="K337" s="15"/>
      <c r="L337" s="202"/>
      <c r="M337" s="207"/>
      <c r="N337" s="208"/>
      <c r="O337" s="208"/>
      <c r="P337" s="208"/>
      <c r="Q337" s="208"/>
      <c r="R337" s="208"/>
      <c r="S337" s="208"/>
      <c r="T337" s="209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03" t="s">
        <v>143</v>
      </c>
      <c r="AU337" s="203" t="s">
        <v>77</v>
      </c>
      <c r="AV337" s="15" t="s">
        <v>134</v>
      </c>
      <c r="AW337" s="15" t="s">
        <v>30</v>
      </c>
      <c r="AX337" s="15" t="s">
        <v>80</v>
      </c>
      <c r="AY337" s="203" t="s">
        <v>128</v>
      </c>
    </row>
    <row r="338" s="2" customFormat="1" ht="24.15" customHeight="1">
      <c r="A338" s="38"/>
      <c r="B338" s="167"/>
      <c r="C338" s="168" t="s">
        <v>385</v>
      </c>
      <c r="D338" s="168" t="s">
        <v>130</v>
      </c>
      <c r="E338" s="169" t="s">
        <v>386</v>
      </c>
      <c r="F338" s="170" t="s">
        <v>387</v>
      </c>
      <c r="G338" s="171" t="s">
        <v>151</v>
      </c>
      <c r="H338" s="172">
        <v>48</v>
      </c>
      <c r="I338" s="173"/>
      <c r="J338" s="174">
        <f>ROUND(I338*H338,2)</f>
        <v>0</v>
      </c>
      <c r="K338" s="170" t="s">
        <v>140</v>
      </c>
      <c r="L338" s="39"/>
      <c r="M338" s="175" t="s">
        <v>1</v>
      </c>
      <c r="N338" s="176" t="s">
        <v>38</v>
      </c>
      <c r="O338" s="77"/>
      <c r="P338" s="177">
        <f>O338*H338</f>
        <v>0</v>
      </c>
      <c r="Q338" s="177">
        <v>0</v>
      </c>
      <c r="R338" s="177">
        <f>Q338*H338</f>
        <v>0</v>
      </c>
      <c r="S338" s="177">
        <v>0</v>
      </c>
      <c r="T338" s="17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79" t="s">
        <v>134</v>
      </c>
      <c r="AT338" s="179" t="s">
        <v>130</v>
      </c>
      <c r="AU338" s="179" t="s">
        <v>77</v>
      </c>
      <c r="AY338" s="19" t="s">
        <v>128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9" t="s">
        <v>80</v>
      </c>
      <c r="BK338" s="180">
        <f>ROUND(I338*H338,2)</f>
        <v>0</v>
      </c>
      <c r="BL338" s="19" t="s">
        <v>134</v>
      </c>
      <c r="BM338" s="179" t="s">
        <v>388</v>
      </c>
    </row>
    <row r="339" s="2" customFormat="1">
      <c r="A339" s="38"/>
      <c r="B339" s="39"/>
      <c r="C339" s="38"/>
      <c r="D339" s="181" t="s">
        <v>141</v>
      </c>
      <c r="E339" s="38"/>
      <c r="F339" s="182" t="s">
        <v>389</v>
      </c>
      <c r="G339" s="38"/>
      <c r="H339" s="38"/>
      <c r="I339" s="183"/>
      <c r="J339" s="38"/>
      <c r="K339" s="38"/>
      <c r="L339" s="39"/>
      <c r="M339" s="184"/>
      <c r="N339" s="185"/>
      <c r="O339" s="77"/>
      <c r="P339" s="77"/>
      <c r="Q339" s="77"/>
      <c r="R339" s="77"/>
      <c r="S339" s="77"/>
      <c r="T339" s="7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9" t="s">
        <v>141</v>
      </c>
      <c r="AU339" s="19" t="s">
        <v>77</v>
      </c>
    </row>
    <row r="340" s="13" customFormat="1">
      <c r="A340" s="13"/>
      <c r="B340" s="186"/>
      <c r="C340" s="13"/>
      <c r="D340" s="187" t="s">
        <v>143</v>
      </c>
      <c r="E340" s="188" t="s">
        <v>1</v>
      </c>
      <c r="F340" s="189" t="s">
        <v>390</v>
      </c>
      <c r="G340" s="13"/>
      <c r="H340" s="188" t="s">
        <v>1</v>
      </c>
      <c r="I340" s="190"/>
      <c r="J340" s="13"/>
      <c r="K340" s="13"/>
      <c r="L340" s="186"/>
      <c r="M340" s="191"/>
      <c r="N340" s="192"/>
      <c r="O340" s="192"/>
      <c r="P340" s="192"/>
      <c r="Q340" s="192"/>
      <c r="R340" s="192"/>
      <c r="S340" s="192"/>
      <c r="T340" s="19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8" t="s">
        <v>143</v>
      </c>
      <c r="AU340" s="188" t="s">
        <v>77</v>
      </c>
      <c r="AV340" s="13" t="s">
        <v>80</v>
      </c>
      <c r="AW340" s="13" t="s">
        <v>30</v>
      </c>
      <c r="AX340" s="13" t="s">
        <v>73</v>
      </c>
      <c r="AY340" s="188" t="s">
        <v>128</v>
      </c>
    </row>
    <row r="341" s="14" customFormat="1">
      <c r="A341" s="14"/>
      <c r="B341" s="194"/>
      <c r="C341" s="14"/>
      <c r="D341" s="187" t="s">
        <v>143</v>
      </c>
      <c r="E341" s="195" t="s">
        <v>1</v>
      </c>
      <c r="F341" s="196" t="s">
        <v>361</v>
      </c>
      <c r="G341" s="14"/>
      <c r="H341" s="197">
        <v>48</v>
      </c>
      <c r="I341" s="198"/>
      <c r="J341" s="14"/>
      <c r="K341" s="14"/>
      <c r="L341" s="194"/>
      <c r="M341" s="199"/>
      <c r="N341" s="200"/>
      <c r="O341" s="200"/>
      <c r="P341" s="200"/>
      <c r="Q341" s="200"/>
      <c r="R341" s="200"/>
      <c r="S341" s="200"/>
      <c r="T341" s="20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5" t="s">
        <v>143</v>
      </c>
      <c r="AU341" s="195" t="s">
        <v>77</v>
      </c>
      <c r="AV341" s="14" t="s">
        <v>77</v>
      </c>
      <c r="AW341" s="14" t="s">
        <v>30</v>
      </c>
      <c r="AX341" s="14" t="s">
        <v>73</v>
      </c>
      <c r="AY341" s="195" t="s">
        <v>128</v>
      </c>
    </row>
    <row r="342" s="15" customFormat="1">
      <c r="A342" s="15"/>
      <c r="B342" s="202"/>
      <c r="C342" s="15"/>
      <c r="D342" s="187" t="s">
        <v>143</v>
      </c>
      <c r="E342" s="203" t="s">
        <v>1</v>
      </c>
      <c r="F342" s="204" t="s">
        <v>147</v>
      </c>
      <c r="G342" s="15"/>
      <c r="H342" s="205">
        <v>48</v>
      </c>
      <c r="I342" s="206"/>
      <c r="J342" s="15"/>
      <c r="K342" s="15"/>
      <c r="L342" s="202"/>
      <c r="M342" s="207"/>
      <c r="N342" s="208"/>
      <c r="O342" s="208"/>
      <c r="P342" s="208"/>
      <c r="Q342" s="208"/>
      <c r="R342" s="208"/>
      <c r="S342" s="208"/>
      <c r="T342" s="20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03" t="s">
        <v>143</v>
      </c>
      <c r="AU342" s="203" t="s">
        <v>77</v>
      </c>
      <c r="AV342" s="15" t="s">
        <v>134</v>
      </c>
      <c r="AW342" s="15" t="s">
        <v>30</v>
      </c>
      <c r="AX342" s="15" t="s">
        <v>80</v>
      </c>
      <c r="AY342" s="203" t="s">
        <v>128</v>
      </c>
    </row>
    <row r="343" s="2" customFormat="1" ht="24.15" customHeight="1">
      <c r="A343" s="38"/>
      <c r="B343" s="167"/>
      <c r="C343" s="168" t="s">
        <v>317</v>
      </c>
      <c r="D343" s="168" t="s">
        <v>130</v>
      </c>
      <c r="E343" s="169" t="s">
        <v>391</v>
      </c>
      <c r="F343" s="170" t="s">
        <v>392</v>
      </c>
      <c r="G343" s="171" t="s">
        <v>393</v>
      </c>
      <c r="H343" s="172">
        <v>5</v>
      </c>
      <c r="I343" s="173"/>
      <c r="J343" s="174">
        <f>ROUND(I343*H343,2)</f>
        <v>0</v>
      </c>
      <c r="K343" s="170" t="s">
        <v>1</v>
      </c>
      <c r="L343" s="39"/>
      <c r="M343" s="175" t="s">
        <v>1</v>
      </c>
      <c r="N343" s="176" t="s">
        <v>38</v>
      </c>
      <c r="O343" s="77"/>
      <c r="P343" s="177">
        <f>O343*H343</f>
        <v>0</v>
      </c>
      <c r="Q343" s="177">
        <v>0</v>
      </c>
      <c r="R343" s="177">
        <f>Q343*H343</f>
        <v>0</v>
      </c>
      <c r="S343" s="177">
        <v>0</v>
      </c>
      <c r="T343" s="17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79" t="s">
        <v>134</v>
      </c>
      <c r="AT343" s="179" t="s">
        <v>130</v>
      </c>
      <c r="AU343" s="179" t="s">
        <v>77</v>
      </c>
      <c r="AY343" s="19" t="s">
        <v>128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9" t="s">
        <v>80</v>
      </c>
      <c r="BK343" s="180">
        <f>ROUND(I343*H343,2)</f>
        <v>0</v>
      </c>
      <c r="BL343" s="19" t="s">
        <v>134</v>
      </c>
      <c r="BM343" s="179" t="s">
        <v>394</v>
      </c>
    </row>
    <row r="344" s="13" customFormat="1">
      <c r="A344" s="13"/>
      <c r="B344" s="186"/>
      <c r="C344" s="13"/>
      <c r="D344" s="187" t="s">
        <v>143</v>
      </c>
      <c r="E344" s="188" t="s">
        <v>1</v>
      </c>
      <c r="F344" s="189" t="s">
        <v>395</v>
      </c>
      <c r="G344" s="13"/>
      <c r="H344" s="188" t="s">
        <v>1</v>
      </c>
      <c r="I344" s="190"/>
      <c r="J344" s="13"/>
      <c r="K344" s="13"/>
      <c r="L344" s="186"/>
      <c r="M344" s="191"/>
      <c r="N344" s="192"/>
      <c r="O344" s="192"/>
      <c r="P344" s="192"/>
      <c r="Q344" s="192"/>
      <c r="R344" s="192"/>
      <c r="S344" s="192"/>
      <c r="T344" s="19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8" t="s">
        <v>143</v>
      </c>
      <c r="AU344" s="188" t="s">
        <v>77</v>
      </c>
      <c r="AV344" s="13" t="s">
        <v>80</v>
      </c>
      <c r="AW344" s="13" t="s">
        <v>30</v>
      </c>
      <c r="AX344" s="13" t="s">
        <v>73</v>
      </c>
      <c r="AY344" s="188" t="s">
        <v>128</v>
      </c>
    </row>
    <row r="345" s="14" customFormat="1">
      <c r="A345" s="14"/>
      <c r="B345" s="194"/>
      <c r="C345" s="14"/>
      <c r="D345" s="187" t="s">
        <v>143</v>
      </c>
      <c r="E345" s="195" t="s">
        <v>1</v>
      </c>
      <c r="F345" s="196" t="s">
        <v>396</v>
      </c>
      <c r="G345" s="14"/>
      <c r="H345" s="197">
        <v>5</v>
      </c>
      <c r="I345" s="198"/>
      <c r="J345" s="14"/>
      <c r="K345" s="14"/>
      <c r="L345" s="194"/>
      <c r="M345" s="199"/>
      <c r="N345" s="200"/>
      <c r="O345" s="200"/>
      <c r="P345" s="200"/>
      <c r="Q345" s="200"/>
      <c r="R345" s="200"/>
      <c r="S345" s="200"/>
      <c r="T345" s="20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5" t="s">
        <v>143</v>
      </c>
      <c r="AU345" s="195" t="s">
        <v>77</v>
      </c>
      <c r="AV345" s="14" t="s">
        <v>77</v>
      </c>
      <c r="AW345" s="14" t="s">
        <v>30</v>
      </c>
      <c r="AX345" s="14" t="s">
        <v>73</v>
      </c>
      <c r="AY345" s="195" t="s">
        <v>128</v>
      </c>
    </row>
    <row r="346" s="15" customFormat="1">
      <c r="A346" s="15"/>
      <c r="B346" s="202"/>
      <c r="C346" s="15"/>
      <c r="D346" s="187" t="s">
        <v>143</v>
      </c>
      <c r="E346" s="203" t="s">
        <v>1</v>
      </c>
      <c r="F346" s="204" t="s">
        <v>147</v>
      </c>
      <c r="G346" s="15"/>
      <c r="H346" s="205">
        <v>5</v>
      </c>
      <c r="I346" s="206"/>
      <c r="J346" s="15"/>
      <c r="K346" s="15"/>
      <c r="L346" s="202"/>
      <c r="M346" s="207"/>
      <c r="N346" s="208"/>
      <c r="O346" s="208"/>
      <c r="P346" s="208"/>
      <c r="Q346" s="208"/>
      <c r="R346" s="208"/>
      <c r="S346" s="208"/>
      <c r="T346" s="20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03" t="s">
        <v>143</v>
      </c>
      <c r="AU346" s="203" t="s">
        <v>77</v>
      </c>
      <c r="AV346" s="15" t="s">
        <v>134</v>
      </c>
      <c r="AW346" s="15" t="s">
        <v>30</v>
      </c>
      <c r="AX346" s="15" t="s">
        <v>80</v>
      </c>
      <c r="AY346" s="203" t="s">
        <v>128</v>
      </c>
    </row>
    <row r="347" s="2" customFormat="1" ht="37.8" customHeight="1">
      <c r="A347" s="38"/>
      <c r="B347" s="167"/>
      <c r="C347" s="168" t="s">
        <v>397</v>
      </c>
      <c r="D347" s="168" t="s">
        <v>130</v>
      </c>
      <c r="E347" s="169" t="s">
        <v>398</v>
      </c>
      <c r="F347" s="170" t="s">
        <v>399</v>
      </c>
      <c r="G347" s="171" t="s">
        <v>133</v>
      </c>
      <c r="H347" s="172">
        <v>540.04700000000003</v>
      </c>
      <c r="I347" s="173"/>
      <c r="J347" s="174">
        <f>ROUND(I347*H347,2)</f>
        <v>0</v>
      </c>
      <c r="K347" s="170" t="s">
        <v>140</v>
      </c>
      <c r="L347" s="39"/>
      <c r="M347" s="175" t="s">
        <v>1</v>
      </c>
      <c r="N347" s="176" t="s">
        <v>38</v>
      </c>
      <c r="O347" s="77"/>
      <c r="P347" s="177">
        <f>O347*H347</f>
        <v>0</v>
      </c>
      <c r="Q347" s="177">
        <v>0</v>
      </c>
      <c r="R347" s="177">
        <f>Q347*H347</f>
        <v>0</v>
      </c>
      <c r="S347" s="177">
        <v>0</v>
      </c>
      <c r="T347" s="17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79" t="s">
        <v>134</v>
      </c>
      <c r="AT347" s="179" t="s">
        <v>130</v>
      </c>
      <c r="AU347" s="179" t="s">
        <v>77</v>
      </c>
      <c r="AY347" s="19" t="s">
        <v>128</v>
      </c>
      <c r="BE347" s="180">
        <f>IF(N347="základní",J347,0)</f>
        <v>0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19" t="s">
        <v>80</v>
      </c>
      <c r="BK347" s="180">
        <f>ROUND(I347*H347,2)</f>
        <v>0</v>
      </c>
      <c r="BL347" s="19" t="s">
        <v>134</v>
      </c>
      <c r="BM347" s="179" t="s">
        <v>400</v>
      </c>
    </row>
    <row r="348" s="2" customFormat="1">
      <c r="A348" s="38"/>
      <c r="B348" s="39"/>
      <c r="C348" s="38"/>
      <c r="D348" s="181" t="s">
        <v>141</v>
      </c>
      <c r="E348" s="38"/>
      <c r="F348" s="182" t="s">
        <v>401</v>
      </c>
      <c r="G348" s="38"/>
      <c r="H348" s="38"/>
      <c r="I348" s="183"/>
      <c r="J348" s="38"/>
      <c r="K348" s="38"/>
      <c r="L348" s="39"/>
      <c r="M348" s="184"/>
      <c r="N348" s="185"/>
      <c r="O348" s="77"/>
      <c r="P348" s="77"/>
      <c r="Q348" s="77"/>
      <c r="R348" s="77"/>
      <c r="S348" s="77"/>
      <c r="T348" s="7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141</v>
      </c>
      <c r="AU348" s="19" t="s">
        <v>77</v>
      </c>
    </row>
    <row r="349" s="2" customFormat="1" ht="24.15" customHeight="1">
      <c r="A349" s="38"/>
      <c r="B349" s="167"/>
      <c r="C349" s="168" t="s">
        <v>322</v>
      </c>
      <c r="D349" s="168" t="s">
        <v>130</v>
      </c>
      <c r="E349" s="169" t="s">
        <v>402</v>
      </c>
      <c r="F349" s="170" t="s">
        <v>403</v>
      </c>
      <c r="G349" s="171" t="s">
        <v>133</v>
      </c>
      <c r="H349" s="172">
        <v>15</v>
      </c>
      <c r="I349" s="173"/>
      <c r="J349" s="174">
        <f>ROUND(I349*H349,2)</f>
        <v>0</v>
      </c>
      <c r="K349" s="170" t="s">
        <v>140</v>
      </c>
      <c r="L349" s="39"/>
      <c r="M349" s="175" t="s">
        <v>1</v>
      </c>
      <c r="N349" s="176" t="s">
        <v>38</v>
      </c>
      <c r="O349" s="77"/>
      <c r="P349" s="177">
        <f>O349*H349</f>
        <v>0</v>
      </c>
      <c r="Q349" s="177">
        <v>0</v>
      </c>
      <c r="R349" s="177">
        <f>Q349*H349</f>
        <v>0</v>
      </c>
      <c r="S349" s="177">
        <v>0</v>
      </c>
      <c r="T349" s="17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79" t="s">
        <v>134</v>
      </c>
      <c r="AT349" s="179" t="s">
        <v>130</v>
      </c>
      <c r="AU349" s="179" t="s">
        <v>77</v>
      </c>
      <c r="AY349" s="19" t="s">
        <v>128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9" t="s">
        <v>80</v>
      </c>
      <c r="BK349" s="180">
        <f>ROUND(I349*H349,2)</f>
        <v>0</v>
      </c>
      <c r="BL349" s="19" t="s">
        <v>134</v>
      </c>
      <c r="BM349" s="179" t="s">
        <v>404</v>
      </c>
    </row>
    <row r="350" s="2" customFormat="1">
      <c r="A350" s="38"/>
      <c r="B350" s="39"/>
      <c r="C350" s="38"/>
      <c r="D350" s="181" t="s">
        <v>141</v>
      </c>
      <c r="E350" s="38"/>
      <c r="F350" s="182" t="s">
        <v>405</v>
      </c>
      <c r="G350" s="38"/>
      <c r="H350" s="38"/>
      <c r="I350" s="183"/>
      <c r="J350" s="38"/>
      <c r="K350" s="38"/>
      <c r="L350" s="39"/>
      <c r="M350" s="184"/>
      <c r="N350" s="185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141</v>
      </c>
      <c r="AU350" s="19" t="s">
        <v>77</v>
      </c>
    </row>
    <row r="351" s="12" customFormat="1" ht="22.8" customHeight="1">
      <c r="A351" s="12"/>
      <c r="B351" s="154"/>
      <c r="C351" s="12"/>
      <c r="D351" s="155" t="s">
        <v>72</v>
      </c>
      <c r="E351" s="165" t="s">
        <v>406</v>
      </c>
      <c r="F351" s="165" t="s">
        <v>407</v>
      </c>
      <c r="G351" s="12"/>
      <c r="H351" s="12"/>
      <c r="I351" s="157"/>
      <c r="J351" s="166">
        <f>BK351</f>
        <v>0</v>
      </c>
      <c r="K351" s="12"/>
      <c r="L351" s="154"/>
      <c r="M351" s="159"/>
      <c r="N351" s="160"/>
      <c r="O351" s="160"/>
      <c r="P351" s="161">
        <f>SUM(P352:P362)</f>
        <v>0</v>
      </c>
      <c r="Q351" s="160"/>
      <c r="R351" s="161">
        <f>SUM(R352:R362)</f>
        <v>0</v>
      </c>
      <c r="S351" s="160"/>
      <c r="T351" s="162">
        <f>SUM(T352:T362)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55" t="s">
        <v>80</v>
      </c>
      <c r="AT351" s="163" t="s">
        <v>72</v>
      </c>
      <c r="AU351" s="163" t="s">
        <v>80</v>
      </c>
      <c r="AY351" s="155" t="s">
        <v>128</v>
      </c>
      <c r="BK351" s="164">
        <f>SUM(BK352:BK362)</f>
        <v>0</v>
      </c>
    </row>
    <row r="352" s="2" customFormat="1" ht="24.15" customHeight="1">
      <c r="A352" s="38"/>
      <c r="B352" s="167"/>
      <c r="C352" s="168" t="s">
        <v>408</v>
      </c>
      <c r="D352" s="168" t="s">
        <v>130</v>
      </c>
      <c r="E352" s="169" t="s">
        <v>409</v>
      </c>
      <c r="F352" s="170" t="s">
        <v>410</v>
      </c>
      <c r="G352" s="171" t="s">
        <v>156</v>
      </c>
      <c r="H352" s="172">
        <v>37.021000000000001</v>
      </c>
      <c r="I352" s="173"/>
      <c r="J352" s="174">
        <f>ROUND(I352*H352,2)</f>
        <v>0</v>
      </c>
      <c r="K352" s="170" t="s">
        <v>140</v>
      </c>
      <c r="L352" s="39"/>
      <c r="M352" s="175" t="s">
        <v>1</v>
      </c>
      <c r="N352" s="176" t="s">
        <v>38</v>
      </c>
      <c r="O352" s="77"/>
      <c r="P352" s="177">
        <f>O352*H352</f>
        <v>0</v>
      </c>
      <c r="Q352" s="177">
        <v>0</v>
      </c>
      <c r="R352" s="177">
        <f>Q352*H352</f>
        <v>0</v>
      </c>
      <c r="S352" s="177">
        <v>0</v>
      </c>
      <c r="T352" s="17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79" t="s">
        <v>134</v>
      </c>
      <c r="AT352" s="179" t="s">
        <v>130</v>
      </c>
      <c r="AU352" s="179" t="s">
        <v>77</v>
      </c>
      <c r="AY352" s="19" t="s">
        <v>128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19" t="s">
        <v>80</v>
      </c>
      <c r="BK352" s="180">
        <f>ROUND(I352*H352,2)</f>
        <v>0</v>
      </c>
      <c r="BL352" s="19" t="s">
        <v>134</v>
      </c>
      <c r="BM352" s="179" t="s">
        <v>411</v>
      </c>
    </row>
    <row r="353" s="2" customFormat="1">
      <c r="A353" s="38"/>
      <c r="B353" s="39"/>
      <c r="C353" s="38"/>
      <c r="D353" s="181" t="s">
        <v>141</v>
      </c>
      <c r="E353" s="38"/>
      <c r="F353" s="182" t="s">
        <v>412</v>
      </c>
      <c r="G353" s="38"/>
      <c r="H353" s="38"/>
      <c r="I353" s="183"/>
      <c r="J353" s="38"/>
      <c r="K353" s="38"/>
      <c r="L353" s="39"/>
      <c r="M353" s="184"/>
      <c r="N353" s="185"/>
      <c r="O353" s="77"/>
      <c r="P353" s="77"/>
      <c r="Q353" s="77"/>
      <c r="R353" s="77"/>
      <c r="S353" s="77"/>
      <c r="T353" s="7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9" t="s">
        <v>141</v>
      </c>
      <c r="AU353" s="19" t="s">
        <v>77</v>
      </c>
    </row>
    <row r="354" s="2" customFormat="1" ht="33" customHeight="1">
      <c r="A354" s="38"/>
      <c r="B354" s="167"/>
      <c r="C354" s="168" t="s">
        <v>326</v>
      </c>
      <c r="D354" s="168" t="s">
        <v>130</v>
      </c>
      <c r="E354" s="169" t="s">
        <v>413</v>
      </c>
      <c r="F354" s="170" t="s">
        <v>414</v>
      </c>
      <c r="G354" s="171" t="s">
        <v>156</v>
      </c>
      <c r="H354" s="172">
        <v>37.021000000000001</v>
      </c>
      <c r="I354" s="173"/>
      <c r="J354" s="174">
        <f>ROUND(I354*H354,2)</f>
        <v>0</v>
      </c>
      <c r="K354" s="170" t="s">
        <v>140</v>
      </c>
      <c r="L354" s="39"/>
      <c r="M354" s="175" t="s">
        <v>1</v>
      </c>
      <c r="N354" s="176" t="s">
        <v>38</v>
      </c>
      <c r="O354" s="77"/>
      <c r="P354" s="177">
        <f>O354*H354</f>
        <v>0</v>
      </c>
      <c r="Q354" s="177">
        <v>0</v>
      </c>
      <c r="R354" s="177">
        <f>Q354*H354</f>
        <v>0</v>
      </c>
      <c r="S354" s="177">
        <v>0</v>
      </c>
      <c r="T354" s="17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79" t="s">
        <v>134</v>
      </c>
      <c r="AT354" s="179" t="s">
        <v>130</v>
      </c>
      <c r="AU354" s="179" t="s">
        <v>77</v>
      </c>
      <c r="AY354" s="19" t="s">
        <v>128</v>
      </c>
      <c r="BE354" s="180">
        <f>IF(N354="základní",J354,0)</f>
        <v>0</v>
      </c>
      <c r="BF354" s="180">
        <f>IF(N354="snížená",J354,0)</f>
        <v>0</v>
      </c>
      <c r="BG354" s="180">
        <f>IF(N354="zákl. přenesená",J354,0)</f>
        <v>0</v>
      </c>
      <c r="BH354" s="180">
        <f>IF(N354="sníž. přenesená",J354,0)</f>
        <v>0</v>
      </c>
      <c r="BI354" s="180">
        <f>IF(N354="nulová",J354,0)</f>
        <v>0</v>
      </c>
      <c r="BJ354" s="19" t="s">
        <v>80</v>
      </c>
      <c r="BK354" s="180">
        <f>ROUND(I354*H354,2)</f>
        <v>0</v>
      </c>
      <c r="BL354" s="19" t="s">
        <v>134</v>
      </c>
      <c r="BM354" s="179" t="s">
        <v>415</v>
      </c>
    </row>
    <row r="355" s="2" customFormat="1">
      <c r="A355" s="38"/>
      <c r="B355" s="39"/>
      <c r="C355" s="38"/>
      <c r="D355" s="181" t="s">
        <v>141</v>
      </c>
      <c r="E355" s="38"/>
      <c r="F355" s="182" t="s">
        <v>416</v>
      </c>
      <c r="G355" s="38"/>
      <c r="H355" s="38"/>
      <c r="I355" s="183"/>
      <c r="J355" s="38"/>
      <c r="K355" s="38"/>
      <c r="L355" s="39"/>
      <c r="M355" s="184"/>
      <c r="N355" s="185"/>
      <c r="O355" s="77"/>
      <c r="P355" s="77"/>
      <c r="Q355" s="77"/>
      <c r="R355" s="77"/>
      <c r="S355" s="77"/>
      <c r="T355" s="7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9" t="s">
        <v>141</v>
      </c>
      <c r="AU355" s="19" t="s">
        <v>77</v>
      </c>
    </row>
    <row r="356" s="2" customFormat="1" ht="24.15" customHeight="1">
      <c r="A356" s="38"/>
      <c r="B356" s="167"/>
      <c r="C356" s="168" t="s">
        <v>417</v>
      </c>
      <c r="D356" s="168" t="s">
        <v>130</v>
      </c>
      <c r="E356" s="169" t="s">
        <v>418</v>
      </c>
      <c r="F356" s="170" t="s">
        <v>419</v>
      </c>
      <c r="G356" s="171" t="s">
        <v>156</v>
      </c>
      <c r="H356" s="172">
        <v>333.18900000000002</v>
      </c>
      <c r="I356" s="173"/>
      <c r="J356" s="174">
        <f>ROUND(I356*H356,2)</f>
        <v>0</v>
      </c>
      <c r="K356" s="170" t="s">
        <v>140</v>
      </c>
      <c r="L356" s="39"/>
      <c r="M356" s="175" t="s">
        <v>1</v>
      </c>
      <c r="N356" s="176" t="s">
        <v>38</v>
      </c>
      <c r="O356" s="77"/>
      <c r="P356" s="177">
        <f>O356*H356</f>
        <v>0</v>
      </c>
      <c r="Q356" s="177">
        <v>0</v>
      </c>
      <c r="R356" s="177">
        <f>Q356*H356</f>
        <v>0</v>
      </c>
      <c r="S356" s="177">
        <v>0</v>
      </c>
      <c r="T356" s="17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79" t="s">
        <v>134</v>
      </c>
      <c r="AT356" s="179" t="s">
        <v>130</v>
      </c>
      <c r="AU356" s="179" t="s">
        <v>77</v>
      </c>
      <c r="AY356" s="19" t="s">
        <v>128</v>
      </c>
      <c r="BE356" s="180">
        <f>IF(N356="základní",J356,0)</f>
        <v>0</v>
      </c>
      <c r="BF356" s="180">
        <f>IF(N356="snížená",J356,0)</f>
        <v>0</v>
      </c>
      <c r="BG356" s="180">
        <f>IF(N356="zákl. přenesená",J356,0)</f>
        <v>0</v>
      </c>
      <c r="BH356" s="180">
        <f>IF(N356="sníž. přenesená",J356,0)</f>
        <v>0</v>
      </c>
      <c r="BI356" s="180">
        <f>IF(N356="nulová",J356,0)</f>
        <v>0</v>
      </c>
      <c r="BJ356" s="19" t="s">
        <v>80</v>
      </c>
      <c r="BK356" s="180">
        <f>ROUND(I356*H356,2)</f>
        <v>0</v>
      </c>
      <c r="BL356" s="19" t="s">
        <v>134</v>
      </c>
      <c r="BM356" s="179" t="s">
        <v>420</v>
      </c>
    </row>
    <row r="357" s="2" customFormat="1">
      <c r="A357" s="38"/>
      <c r="B357" s="39"/>
      <c r="C357" s="38"/>
      <c r="D357" s="181" t="s">
        <v>141</v>
      </c>
      <c r="E357" s="38"/>
      <c r="F357" s="182" t="s">
        <v>421</v>
      </c>
      <c r="G357" s="38"/>
      <c r="H357" s="38"/>
      <c r="I357" s="183"/>
      <c r="J357" s="38"/>
      <c r="K357" s="38"/>
      <c r="L357" s="39"/>
      <c r="M357" s="184"/>
      <c r="N357" s="185"/>
      <c r="O357" s="77"/>
      <c r="P357" s="77"/>
      <c r="Q357" s="77"/>
      <c r="R357" s="77"/>
      <c r="S357" s="77"/>
      <c r="T357" s="7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9" t="s">
        <v>141</v>
      </c>
      <c r="AU357" s="19" t="s">
        <v>77</v>
      </c>
    </row>
    <row r="358" s="13" customFormat="1">
      <c r="A358" s="13"/>
      <c r="B358" s="186"/>
      <c r="C358" s="13"/>
      <c r="D358" s="187" t="s">
        <v>143</v>
      </c>
      <c r="E358" s="188" t="s">
        <v>1</v>
      </c>
      <c r="F358" s="189" t="s">
        <v>422</v>
      </c>
      <c r="G358" s="13"/>
      <c r="H358" s="188" t="s">
        <v>1</v>
      </c>
      <c r="I358" s="190"/>
      <c r="J358" s="13"/>
      <c r="K358" s="13"/>
      <c r="L358" s="186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143</v>
      </c>
      <c r="AU358" s="188" t="s">
        <v>77</v>
      </c>
      <c r="AV358" s="13" t="s">
        <v>80</v>
      </c>
      <c r="AW358" s="13" t="s">
        <v>30</v>
      </c>
      <c r="AX358" s="13" t="s">
        <v>73</v>
      </c>
      <c r="AY358" s="188" t="s">
        <v>128</v>
      </c>
    </row>
    <row r="359" s="14" customFormat="1">
      <c r="A359" s="14"/>
      <c r="B359" s="194"/>
      <c r="C359" s="14"/>
      <c r="D359" s="187" t="s">
        <v>143</v>
      </c>
      <c r="E359" s="195" t="s">
        <v>1</v>
      </c>
      <c r="F359" s="196" t="s">
        <v>423</v>
      </c>
      <c r="G359" s="14"/>
      <c r="H359" s="197">
        <v>333.18900000000002</v>
      </c>
      <c r="I359" s="198"/>
      <c r="J359" s="14"/>
      <c r="K359" s="14"/>
      <c r="L359" s="194"/>
      <c r="M359" s="199"/>
      <c r="N359" s="200"/>
      <c r="O359" s="200"/>
      <c r="P359" s="200"/>
      <c r="Q359" s="200"/>
      <c r="R359" s="200"/>
      <c r="S359" s="200"/>
      <c r="T359" s="20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5" t="s">
        <v>143</v>
      </c>
      <c r="AU359" s="195" t="s">
        <v>77</v>
      </c>
      <c r="AV359" s="14" t="s">
        <v>77</v>
      </c>
      <c r="AW359" s="14" t="s">
        <v>30</v>
      </c>
      <c r="AX359" s="14" t="s">
        <v>73</v>
      </c>
      <c r="AY359" s="195" t="s">
        <v>128</v>
      </c>
    </row>
    <row r="360" s="15" customFormat="1">
      <c r="A360" s="15"/>
      <c r="B360" s="202"/>
      <c r="C360" s="15"/>
      <c r="D360" s="187" t="s">
        <v>143</v>
      </c>
      <c r="E360" s="203" t="s">
        <v>1</v>
      </c>
      <c r="F360" s="204" t="s">
        <v>147</v>
      </c>
      <c r="G360" s="15"/>
      <c r="H360" s="205">
        <v>333.18900000000002</v>
      </c>
      <c r="I360" s="206"/>
      <c r="J360" s="15"/>
      <c r="K360" s="15"/>
      <c r="L360" s="202"/>
      <c r="M360" s="207"/>
      <c r="N360" s="208"/>
      <c r="O360" s="208"/>
      <c r="P360" s="208"/>
      <c r="Q360" s="208"/>
      <c r="R360" s="208"/>
      <c r="S360" s="208"/>
      <c r="T360" s="20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03" t="s">
        <v>143</v>
      </c>
      <c r="AU360" s="203" t="s">
        <v>77</v>
      </c>
      <c r="AV360" s="15" t="s">
        <v>134</v>
      </c>
      <c r="AW360" s="15" t="s">
        <v>30</v>
      </c>
      <c r="AX360" s="15" t="s">
        <v>80</v>
      </c>
      <c r="AY360" s="203" t="s">
        <v>128</v>
      </c>
    </row>
    <row r="361" s="2" customFormat="1" ht="49.05" customHeight="1">
      <c r="A361" s="38"/>
      <c r="B361" s="167"/>
      <c r="C361" s="168" t="s">
        <v>331</v>
      </c>
      <c r="D361" s="168" t="s">
        <v>130</v>
      </c>
      <c r="E361" s="169" t="s">
        <v>424</v>
      </c>
      <c r="F361" s="170" t="s">
        <v>425</v>
      </c>
      <c r="G361" s="171" t="s">
        <v>156</v>
      </c>
      <c r="H361" s="172">
        <v>37.021000000000001</v>
      </c>
      <c r="I361" s="173"/>
      <c r="J361" s="174">
        <f>ROUND(I361*H361,2)</f>
        <v>0</v>
      </c>
      <c r="K361" s="170" t="s">
        <v>140</v>
      </c>
      <c r="L361" s="39"/>
      <c r="M361" s="175" t="s">
        <v>1</v>
      </c>
      <c r="N361" s="176" t="s">
        <v>38</v>
      </c>
      <c r="O361" s="77"/>
      <c r="P361" s="177">
        <f>O361*H361</f>
        <v>0</v>
      </c>
      <c r="Q361" s="177">
        <v>0</v>
      </c>
      <c r="R361" s="177">
        <f>Q361*H361</f>
        <v>0</v>
      </c>
      <c r="S361" s="177">
        <v>0</v>
      </c>
      <c r="T361" s="17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79" t="s">
        <v>134</v>
      </c>
      <c r="AT361" s="179" t="s">
        <v>130</v>
      </c>
      <c r="AU361" s="179" t="s">
        <v>77</v>
      </c>
      <c r="AY361" s="19" t="s">
        <v>128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19" t="s">
        <v>80</v>
      </c>
      <c r="BK361" s="180">
        <f>ROUND(I361*H361,2)</f>
        <v>0</v>
      </c>
      <c r="BL361" s="19" t="s">
        <v>134</v>
      </c>
      <c r="BM361" s="179" t="s">
        <v>426</v>
      </c>
    </row>
    <row r="362" s="2" customFormat="1">
      <c r="A362" s="38"/>
      <c r="B362" s="39"/>
      <c r="C362" s="38"/>
      <c r="D362" s="181" t="s">
        <v>141</v>
      </c>
      <c r="E362" s="38"/>
      <c r="F362" s="182" t="s">
        <v>427</v>
      </c>
      <c r="G362" s="38"/>
      <c r="H362" s="38"/>
      <c r="I362" s="183"/>
      <c r="J362" s="38"/>
      <c r="K362" s="38"/>
      <c r="L362" s="39"/>
      <c r="M362" s="184"/>
      <c r="N362" s="185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141</v>
      </c>
      <c r="AU362" s="19" t="s">
        <v>77</v>
      </c>
    </row>
    <row r="363" s="12" customFormat="1" ht="22.8" customHeight="1">
      <c r="A363" s="12"/>
      <c r="B363" s="154"/>
      <c r="C363" s="12"/>
      <c r="D363" s="155" t="s">
        <v>72</v>
      </c>
      <c r="E363" s="165" t="s">
        <v>428</v>
      </c>
      <c r="F363" s="165" t="s">
        <v>429</v>
      </c>
      <c r="G363" s="12"/>
      <c r="H363" s="12"/>
      <c r="I363" s="157"/>
      <c r="J363" s="166">
        <f>BK363</f>
        <v>0</v>
      </c>
      <c r="K363" s="12"/>
      <c r="L363" s="154"/>
      <c r="M363" s="159"/>
      <c r="N363" s="160"/>
      <c r="O363" s="160"/>
      <c r="P363" s="161">
        <f>SUM(P364:P365)</f>
        <v>0</v>
      </c>
      <c r="Q363" s="160"/>
      <c r="R363" s="161">
        <f>SUM(R364:R365)</f>
        <v>0</v>
      </c>
      <c r="S363" s="160"/>
      <c r="T363" s="162">
        <f>SUM(T364:T365)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55" t="s">
        <v>80</v>
      </c>
      <c r="AT363" s="163" t="s">
        <v>72</v>
      </c>
      <c r="AU363" s="163" t="s">
        <v>80</v>
      </c>
      <c r="AY363" s="155" t="s">
        <v>128</v>
      </c>
      <c r="BK363" s="164">
        <f>SUM(BK364:BK365)</f>
        <v>0</v>
      </c>
    </row>
    <row r="364" s="2" customFormat="1" ht="21.75" customHeight="1">
      <c r="A364" s="38"/>
      <c r="B364" s="167"/>
      <c r="C364" s="168" t="s">
        <v>430</v>
      </c>
      <c r="D364" s="168" t="s">
        <v>130</v>
      </c>
      <c r="E364" s="169" t="s">
        <v>431</v>
      </c>
      <c r="F364" s="170" t="s">
        <v>432</v>
      </c>
      <c r="G364" s="171" t="s">
        <v>156</v>
      </c>
      <c r="H364" s="172">
        <v>69.491</v>
      </c>
      <c r="I364" s="173"/>
      <c r="J364" s="174">
        <f>ROUND(I364*H364,2)</f>
        <v>0</v>
      </c>
      <c r="K364" s="170" t="s">
        <v>140</v>
      </c>
      <c r="L364" s="39"/>
      <c r="M364" s="175" t="s">
        <v>1</v>
      </c>
      <c r="N364" s="176" t="s">
        <v>38</v>
      </c>
      <c r="O364" s="77"/>
      <c r="P364" s="177">
        <f>O364*H364</f>
        <v>0</v>
      </c>
      <c r="Q364" s="177">
        <v>0</v>
      </c>
      <c r="R364" s="177">
        <f>Q364*H364</f>
        <v>0</v>
      </c>
      <c r="S364" s="177">
        <v>0</v>
      </c>
      <c r="T364" s="17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79" t="s">
        <v>134</v>
      </c>
      <c r="AT364" s="179" t="s">
        <v>130</v>
      </c>
      <c r="AU364" s="179" t="s">
        <v>77</v>
      </c>
      <c r="AY364" s="19" t="s">
        <v>128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19" t="s">
        <v>80</v>
      </c>
      <c r="BK364" s="180">
        <f>ROUND(I364*H364,2)</f>
        <v>0</v>
      </c>
      <c r="BL364" s="19" t="s">
        <v>134</v>
      </c>
      <c r="BM364" s="179" t="s">
        <v>433</v>
      </c>
    </row>
    <row r="365" s="2" customFormat="1">
      <c r="A365" s="38"/>
      <c r="B365" s="39"/>
      <c r="C365" s="38"/>
      <c r="D365" s="181" t="s">
        <v>141</v>
      </c>
      <c r="E365" s="38"/>
      <c r="F365" s="182" t="s">
        <v>434</v>
      </c>
      <c r="G365" s="38"/>
      <c r="H365" s="38"/>
      <c r="I365" s="183"/>
      <c r="J365" s="38"/>
      <c r="K365" s="38"/>
      <c r="L365" s="39"/>
      <c r="M365" s="184"/>
      <c r="N365" s="185"/>
      <c r="O365" s="77"/>
      <c r="P365" s="77"/>
      <c r="Q365" s="77"/>
      <c r="R365" s="77"/>
      <c r="S365" s="77"/>
      <c r="T365" s="7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9" t="s">
        <v>141</v>
      </c>
      <c r="AU365" s="19" t="s">
        <v>77</v>
      </c>
    </row>
    <row r="366" s="12" customFormat="1" ht="25.92" customHeight="1">
      <c r="A366" s="12"/>
      <c r="B366" s="154"/>
      <c r="C366" s="12"/>
      <c r="D366" s="155" t="s">
        <v>72</v>
      </c>
      <c r="E366" s="156" t="s">
        <v>435</v>
      </c>
      <c r="F366" s="156" t="s">
        <v>436</v>
      </c>
      <c r="G366" s="12"/>
      <c r="H366" s="12"/>
      <c r="I366" s="157"/>
      <c r="J366" s="158">
        <f>BK366</f>
        <v>0</v>
      </c>
      <c r="K366" s="12"/>
      <c r="L366" s="154"/>
      <c r="M366" s="159"/>
      <c r="N366" s="160"/>
      <c r="O366" s="160"/>
      <c r="P366" s="161">
        <f>P367+P384+P391+P427+P436+P470+P487+P535+P551</f>
        <v>0</v>
      </c>
      <c r="Q366" s="160"/>
      <c r="R366" s="161">
        <f>R367+R384+R391+R427+R436+R470+R487+R535+R551</f>
        <v>0.48234847999999997</v>
      </c>
      <c r="S366" s="160"/>
      <c r="T366" s="162">
        <f>T367+T384+T391+T427+T436+T470+T487+T535+T551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55" t="s">
        <v>77</v>
      </c>
      <c r="AT366" s="163" t="s">
        <v>72</v>
      </c>
      <c r="AU366" s="163" t="s">
        <v>73</v>
      </c>
      <c r="AY366" s="155" t="s">
        <v>128</v>
      </c>
      <c r="BK366" s="164">
        <f>BK367+BK384+BK391+BK427+BK436+BK470+BK487+BK535+BK551</f>
        <v>0</v>
      </c>
    </row>
    <row r="367" s="12" customFormat="1" ht="22.8" customHeight="1">
      <c r="A367" s="12"/>
      <c r="B367" s="154"/>
      <c r="C367" s="12"/>
      <c r="D367" s="155" t="s">
        <v>72</v>
      </c>
      <c r="E367" s="165" t="s">
        <v>437</v>
      </c>
      <c r="F367" s="165" t="s">
        <v>438</v>
      </c>
      <c r="G367" s="12"/>
      <c r="H367" s="12"/>
      <c r="I367" s="157"/>
      <c r="J367" s="166">
        <f>BK367</f>
        <v>0</v>
      </c>
      <c r="K367" s="12"/>
      <c r="L367" s="154"/>
      <c r="M367" s="159"/>
      <c r="N367" s="160"/>
      <c r="O367" s="160"/>
      <c r="P367" s="161">
        <f>SUM(P368:P383)</f>
        <v>0</v>
      </c>
      <c r="Q367" s="160"/>
      <c r="R367" s="161">
        <f>SUM(R368:R383)</f>
        <v>0</v>
      </c>
      <c r="S367" s="160"/>
      <c r="T367" s="162">
        <f>SUM(T368:T383)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55" t="s">
        <v>77</v>
      </c>
      <c r="AT367" s="163" t="s">
        <v>72</v>
      </c>
      <c r="AU367" s="163" t="s">
        <v>80</v>
      </c>
      <c r="AY367" s="155" t="s">
        <v>128</v>
      </c>
      <c r="BK367" s="164">
        <f>SUM(BK368:BK383)</f>
        <v>0</v>
      </c>
    </row>
    <row r="368" s="2" customFormat="1" ht="24.15" customHeight="1">
      <c r="A368" s="38"/>
      <c r="B368" s="167"/>
      <c r="C368" s="168" t="s">
        <v>340</v>
      </c>
      <c r="D368" s="168" t="s">
        <v>130</v>
      </c>
      <c r="E368" s="169" t="s">
        <v>439</v>
      </c>
      <c r="F368" s="170" t="s">
        <v>440</v>
      </c>
      <c r="G368" s="171" t="s">
        <v>133</v>
      </c>
      <c r="H368" s="172">
        <v>504.74000000000001</v>
      </c>
      <c r="I368" s="173"/>
      <c r="J368" s="174">
        <f>ROUND(I368*H368,2)</f>
        <v>0</v>
      </c>
      <c r="K368" s="170" t="s">
        <v>140</v>
      </c>
      <c r="L368" s="39"/>
      <c r="M368" s="175" t="s">
        <v>1</v>
      </c>
      <c r="N368" s="176" t="s">
        <v>38</v>
      </c>
      <c r="O368" s="77"/>
      <c r="P368" s="177">
        <f>O368*H368</f>
        <v>0</v>
      </c>
      <c r="Q368" s="177">
        <v>0</v>
      </c>
      <c r="R368" s="177">
        <f>Q368*H368</f>
        <v>0</v>
      </c>
      <c r="S368" s="177">
        <v>0</v>
      </c>
      <c r="T368" s="17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79" t="s">
        <v>260</v>
      </c>
      <c r="AT368" s="179" t="s">
        <v>130</v>
      </c>
      <c r="AU368" s="179" t="s">
        <v>77</v>
      </c>
      <c r="AY368" s="19" t="s">
        <v>128</v>
      </c>
      <c r="BE368" s="180">
        <f>IF(N368="základní",J368,0)</f>
        <v>0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19" t="s">
        <v>80</v>
      </c>
      <c r="BK368" s="180">
        <f>ROUND(I368*H368,2)</f>
        <v>0</v>
      </c>
      <c r="BL368" s="19" t="s">
        <v>260</v>
      </c>
      <c r="BM368" s="179" t="s">
        <v>441</v>
      </c>
    </row>
    <row r="369" s="2" customFormat="1">
      <c r="A369" s="38"/>
      <c r="B369" s="39"/>
      <c r="C369" s="38"/>
      <c r="D369" s="181" t="s">
        <v>141</v>
      </c>
      <c r="E369" s="38"/>
      <c r="F369" s="182" t="s">
        <v>442</v>
      </c>
      <c r="G369" s="38"/>
      <c r="H369" s="38"/>
      <c r="I369" s="183"/>
      <c r="J369" s="38"/>
      <c r="K369" s="38"/>
      <c r="L369" s="39"/>
      <c r="M369" s="184"/>
      <c r="N369" s="185"/>
      <c r="O369" s="77"/>
      <c r="P369" s="77"/>
      <c r="Q369" s="77"/>
      <c r="R369" s="77"/>
      <c r="S369" s="77"/>
      <c r="T369" s="7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141</v>
      </c>
      <c r="AU369" s="19" t="s">
        <v>77</v>
      </c>
    </row>
    <row r="370" s="13" customFormat="1">
      <c r="A370" s="13"/>
      <c r="B370" s="186"/>
      <c r="C370" s="13"/>
      <c r="D370" s="187" t="s">
        <v>143</v>
      </c>
      <c r="E370" s="188" t="s">
        <v>1</v>
      </c>
      <c r="F370" s="189" t="s">
        <v>443</v>
      </c>
      <c r="G370" s="13"/>
      <c r="H370" s="188" t="s">
        <v>1</v>
      </c>
      <c r="I370" s="190"/>
      <c r="J370" s="13"/>
      <c r="K370" s="13"/>
      <c r="L370" s="186"/>
      <c r="M370" s="191"/>
      <c r="N370" s="192"/>
      <c r="O370" s="192"/>
      <c r="P370" s="192"/>
      <c r="Q370" s="192"/>
      <c r="R370" s="192"/>
      <c r="S370" s="192"/>
      <c r="T370" s="19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8" t="s">
        <v>143</v>
      </c>
      <c r="AU370" s="188" t="s">
        <v>77</v>
      </c>
      <c r="AV370" s="13" t="s">
        <v>80</v>
      </c>
      <c r="AW370" s="13" t="s">
        <v>30</v>
      </c>
      <c r="AX370" s="13" t="s">
        <v>73</v>
      </c>
      <c r="AY370" s="188" t="s">
        <v>128</v>
      </c>
    </row>
    <row r="371" s="14" customFormat="1">
      <c r="A371" s="14"/>
      <c r="B371" s="194"/>
      <c r="C371" s="14"/>
      <c r="D371" s="187" t="s">
        <v>143</v>
      </c>
      <c r="E371" s="195" t="s">
        <v>1</v>
      </c>
      <c r="F371" s="196" t="s">
        <v>444</v>
      </c>
      <c r="G371" s="14"/>
      <c r="H371" s="197">
        <v>402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143</v>
      </c>
      <c r="AU371" s="195" t="s">
        <v>77</v>
      </c>
      <c r="AV371" s="14" t="s">
        <v>77</v>
      </c>
      <c r="AW371" s="14" t="s">
        <v>30</v>
      </c>
      <c r="AX371" s="14" t="s">
        <v>73</v>
      </c>
      <c r="AY371" s="195" t="s">
        <v>128</v>
      </c>
    </row>
    <row r="372" s="14" customFormat="1">
      <c r="A372" s="14"/>
      <c r="B372" s="194"/>
      <c r="C372" s="14"/>
      <c r="D372" s="187" t="s">
        <v>143</v>
      </c>
      <c r="E372" s="195" t="s">
        <v>1</v>
      </c>
      <c r="F372" s="196" t="s">
        <v>445</v>
      </c>
      <c r="G372" s="14"/>
      <c r="H372" s="197">
        <v>68.340000000000003</v>
      </c>
      <c r="I372" s="198"/>
      <c r="J372" s="14"/>
      <c r="K372" s="14"/>
      <c r="L372" s="194"/>
      <c r="M372" s="199"/>
      <c r="N372" s="200"/>
      <c r="O372" s="200"/>
      <c r="P372" s="200"/>
      <c r="Q372" s="200"/>
      <c r="R372" s="200"/>
      <c r="S372" s="200"/>
      <c r="T372" s="20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5" t="s">
        <v>143</v>
      </c>
      <c r="AU372" s="195" t="s">
        <v>77</v>
      </c>
      <c r="AV372" s="14" t="s">
        <v>77</v>
      </c>
      <c r="AW372" s="14" t="s">
        <v>30</v>
      </c>
      <c r="AX372" s="14" t="s">
        <v>73</v>
      </c>
      <c r="AY372" s="195" t="s">
        <v>128</v>
      </c>
    </row>
    <row r="373" s="13" customFormat="1">
      <c r="A373" s="13"/>
      <c r="B373" s="186"/>
      <c r="C373" s="13"/>
      <c r="D373" s="187" t="s">
        <v>143</v>
      </c>
      <c r="E373" s="188" t="s">
        <v>1</v>
      </c>
      <c r="F373" s="189" t="s">
        <v>446</v>
      </c>
      <c r="G373" s="13"/>
      <c r="H373" s="188" t="s">
        <v>1</v>
      </c>
      <c r="I373" s="190"/>
      <c r="J373" s="13"/>
      <c r="K373" s="13"/>
      <c r="L373" s="186"/>
      <c r="M373" s="191"/>
      <c r="N373" s="192"/>
      <c r="O373" s="192"/>
      <c r="P373" s="192"/>
      <c r="Q373" s="192"/>
      <c r="R373" s="192"/>
      <c r="S373" s="192"/>
      <c r="T373" s="19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8" t="s">
        <v>143</v>
      </c>
      <c r="AU373" s="188" t="s">
        <v>77</v>
      </c>
      <c r="AV373" s="13" t="s">
        <v>80</v>
      </c>
      <c r="AW373" s="13" t="s">
        <v>30</v>
      </c>
      <c r="AX373" s="13" t="s">
        <v>73</v>
      </c>
      <c r="AY373" s="188" t="s">
        <v>128</v>
      </c>
    </row>
    <row r="374" s="14" customFormat="1">
      <c r="A374" s="14"/>
      <c r="B374" s="194"/>
      <c r="C374" s="14"/>
      <c r="D374" s="187" t="s">
        <v>143</v>
      </c>
      <c r="E374" s="195" t="s">
        <v>1</v>
      </c>
      <c r="F374" s="196" t="s">
        <v>304</v>
      </c>
      <c r="G374" s="14"/>
      <c r="H374" s="197">
        <v>34.399999999999999</v>
      </c>
      <c r="I374" s="198"/>
      <c r="J374" s="14"/>
      <c r="K374" s="14"/>
      <c r="L374" s="194"/>
      <c r="M374" s="199"/>
      <c r="N374" s="200"/>
      <c r="O374" s="200"/>
      <c r="P374" s="200"/>
      <c r="Q374" s="200"/>
      <c r="R374" s="200"/>
      <c r="S374" s="200"/>
      <c r="T374" s="20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5" t="s">
        <v>143</v>
      </c>
      <c r="AU374" s="195" t="s">
        <v>77</v>
      </c>
      <c r="AV374" s="14" t="s">
        <v>77</v>
      </c>
      <c r="AW374" s="14" t="s">
        <v>30</v>
      </c>
      <c r="AX374" s="14" t="s">
        <v>73</v>
      </c>
      <c r="AY374" s="195" t="s">
        <v>128</v>
      </c>
    </row>
    <row r="375" s="15" customFormat="1">
      <c r="A375" s="15"/>
      <c r="B375" s="202"/>
      <c r="C375" s="15"/>
      <c r="D375" s="187" t="s">
        <v>143</v>
      </c>
      <c r="E375" s="203" t="s">
        <v>1</v>
      </c>
      <c r="F375" s="204" t="s">
        <v>147</v>
      </c>
      <c r="G375" s="15"/>
      <c r="H375" s="205">
        <v>504.74000000000001</v>
      </c>
      <c r="I375" s="206"/>
      <c r="J375" s="15"/>
      <c r="K375" s="15"/>
      <c r="L375" s="202"/>
      <c r="M375" s="207"/>
      <c r="N375" s="208"/>
      <c r="O375" s="208"/>
      <c r="P375" s="208"/>
      <c r="Q375" s="208"/>
      <c r="R375" s="208"/>
      <c r="S375" s="208"/>
      <c r="T375" s="20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03" t="s">
        <v>143</v>
      </c>
      <c r="AU375" s="203" t="s">
        <v>77</v>
      </c>
      <c r="AV375" s="15" t="s">
        <v>134</v>
      </c>
      <c r="AW375" s="15" t="s">
        <v>30</v>
      </c>
      <c r="AX375" s="15" t="s">
        <v>80</v>
      </c>
      <c r="AY375" s="203" t="s">
        <v>128</v>
      </c>
    </row>
    <row r="376" s="2" customFormat="1" ht="24.15" customHeight="1">
      <c r="A376" s="38"/>
      <c r="B376" s="167"/>
      <c r="C376" s="210" t="s">
        <v>447</v>
      </c>
      <c r="D376" s="210" t="s">
        <v>162</v>
      </c>
      <c r="E376" s="211" t="s">
        <v>448</v>
      </c>
      <c r="F376" s="212" t="s">
        <v>449</v>
      </c>
      <c r="G376" s="213" t="s">
        <v>133</v>
      </c>
      <c r="H376" s="214">
        <v>479.74700000000001</v>
      </c>
      <c r="I376" s="215"/>
      <c r="J376" s="216">
        <f>ROUND(I376*H376,2)</f>
        <v>0</v>
      </c>
      <c r="K376" s="212" t="s">
        <v>1</v>
      </c>
      <c r="L376" s="217"/>
      <c r="M376" s="218" t="s">
        <v>1</v>
      </c>
      <c r="N376" s="219" t="s">
        <v>38</v>
      </c>
      <c r="O376" s="77"/>
      <c r="P376" s="177">
        <f>O376*H376</f>
        <v>0</v>
      </c>
      <c r="Q376" s="177">
        <v>0</v>
      </c>
      <c r="R376" s="177">
        <f>Q376*H376</f>
        <v>0</v>
      </c>
      <c r="S376" s="177">
        <v>0</v>
      </c>
      <c r="T376" s="17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79" t="s">
        <v>317</v>
      </c>
      <c r="AT376" s="179" t="s">
        <v>162</v>
      </c>
      <c r="AU376" s="179" t="s">
        <v>77</v>
      </c>
      <c r="AY376" s="19" t="s">
        <v>128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19" t="s">
        <v>80</v>
      </c>
      <c r="BK376" s="180">
        <f>ROUND(I376*H376,2)</f>
        <v>0</v>
      </c>
      <c r="BL376" s="19" t="s">
        <v>260</v>
      </c>
      <c r="BM376" s="179" t="s">
        <v>450</v>
      </c>
    </row>
    <row r="377" s="14" customFormat="1">
      <c r="A377" s="14"/>
      <c r="B377" s="194"/>
      <c r="C377" s="14"/>
      <c r="D377" s="187" t="s">
        <v>143</v>
      </c>
      <c r="E377" s="195" t="s">
        <v>1</v>
      </c>
      <c r="F377" s="196" t="s">
        <v>451</v>
      </c>
      <c r="G377" s="14"/>
      <c r="H377" s="197">
        <v>479.74700000000001</v>
      </c>
      <c r="I377" s="198"/>
      <c r="J377" s="14"/>
      <c r="K377" s="14"/>
      <c r="L377" s="194"/>
      <c r="M377" s="199"/>
      <c r="N377" s="200"/>
      <c r="O377" s="200"/>
      <c r="P377" s="200"/>
      <c r="Q377" s="200"/>
      <c r="R377" s="200"/>
      <c r="S377" s="200"/>
      <c r="T377" s="20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5" t="s">
        <v>143</v>
      </c>
      <c r="AU377" s="195" t="s">
        <v>77</v>
      </c>
      <c r="AV377" s="14" t="s">
        <v>77</v>
      </c>
      <c r="AW377" s="14" t="s">
        <v>30</v>
      </c>
      <c r="AX377" s="14" t="s">
        <v>73</v>
      </c>
      <c r="AY377" s="195" t="s">
        <v>128</v>
      </c>
    </row>
    <row r="378" s="15" customFormat="1">
      <c r="A378" s="15"/>
      <c r="B378" s="202"/>
      <c r="C378" s="15"/>
      <c r="D378" s="187" t="s">
        <v>143</v>
      </c>
      <c r="E378" s="203" t="s">
        <v>1</v>
      </c>
      <c r="F378" s="204" t="s">
        <v>147</v>
      </c>
      <c r="G378" s="15"/>
      <c r="H378" s="205">
        <v>479.74700000000001</v>
      </c>
      <c r="I378" s="206"/>
      <c r="J378" s="15"/>
      <c r="K378" s="15"/>
      <c r="L378" s="202"/>
      <c r="M378" s="207"/>
      <c r="N378" s="208"/>
      <c r="O378" s="208"/>
      <c r="P378" s="208"/>
      <c r="Q378" s="208"/>
      <c r="R378" s="208"/>
      <c r="S378" s="208"/>
      <c r="T378" s="20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03" t="s">
        <v>143</v>
      </c>
      <c r="AU378" s="203" t="s">
        <v>77</v>
      </c>
      <c r="AV378" s="15" t="s">
        <v>134</v>
      </c>
      <c r="AW378" s="15" t="s">
        <v>30</v>
      </c>
      <c r="AX378" s="15" t="s">
        <v>80</v>
      </c>
      <c r="AY378" s="203" t="s">
        <v>128</v>
      </c>
    </row>
    <row r="379" s="2" customFormat="1" ht="24.15" customHeight="1">
      <c r="A379" s="38"/>
      <c r="B379" s="167"/>
      <c r="C379" s="210" t="s">
        <v>345</v>
      </c>
      <c r="D379" s="210" t="s">
        <v>162</v>
      </c>
      <c r="E379" s="211" t="s">
        <v>452</v>
      </c>
      <c r="F379" s="212" t="s">
        <v>453</v>
      </c>
      <c r="G379" s="213" t="s">
        <v>133</v>
      </c>
      <c r="H379" s="214">
        <v>36.119999999999997</v>
      </c>
      <c r="I379" s="215"/>
      <c r="J379" s="216">
        <f>ROUND(I379*H379,2)</f>
        <v>0</v>
      </c>
      <c r="K379" s="212" t="s">
        <v>140</v>
      </c>
      <c r="L379" s="217"/>
      <c r="M379" s="218" t="s">
        <v>1</v>
      </c>
      <c r="N379" s="219" t="s">
        <v>38</v>
      </c>
      <c r="O379" s="77"/>
      <c r="P379" s="177">
        <f>O379*H379</f>
        <v>0</v>
      </c>
      <c r="Q379" s="177">
        <v>0</v>
      </c>
      <c r="R379" s="177">
        <f>Q379*H379</f>
        <v>0</v>
      </c>
      <c r="S379" s="177">
        <v>0</v>
      </c>
      <c r="T379" s="17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79" t="s">
        <v>317</v>
      </c>
      <c r="AT379" s="179" t="s">
        <v>162</v>
      </c>
      <c r="AU379" s="179" t="s">
        <v>77</v>
      </c>
      <c r="AY379" s="19" t="s">
        <v>128</v>
      </c>
      <c r="BE379" s="180">
        <f>IF(N379="základní",J379,0)</f>
        <v>0</v>
      </c>
      <c r="BF379" s="180">
        <f>IF(N379="snížená",J379,0)</f>
        <v>0</v>
      </c>
      <c r="BG379" s="180">
        <f>IF(N379="zákl. přenesená",J379,0)</f>
        <v>0</v>
      </c>
      <c r="BH379" s="180">
        <f>IF(N379="sníž. přenesená",J379,0)</f>
        <v>0</v>
      </c>
      <c r="BI379" s="180">
        <f>IF(N379="nulová",J379,0)</f>
        <v>0</v>
      </c>
      <c r="BJ379" s="19" t="s">
        <v>80</v>
      </c>
      <c r="BK379" s="180">
        <f>ROUND(I379*H379,2)</f>
        <v>0</v>
      </c>
      <c r="BL379" s="19" t="s">
        <v>260</v>
      </c>
      <c r="BM379" s="179" t="s">
        <v>454</v>
      </c>
    </row>
    <row r="380" s="14" customFormat="1">
      <c r="A380" s="14"/>
      <c r="B380" s="194"/>
      <c r="C380" s="14"/>
      <c r="D380" s="187" t="s">
        <v>143</v>
      </c>
      <c r="E380" s="195" t="s">
        <v>1</v>
      </c>
      <c r="F380" s="196" t="s">
        <v>455</v>
      </c>
      <c r="G380" s="14"/>
      <c r="H380" s="197">
        <v>36.119999999999997</v>
      </c>
      <c r="I380" s="198"/>
      <c r="J380" s="14"/>
      <c r="K380" s="14"/>
      <c r="L380" s="194"/>
      <c r="M380" s="199"/>
      <c r="N380" s="200"/>
      <c r="O380" s="200"/>
      <c r="P380" s="200"/>
      <c r="Q380" s="200"/>
      <c r="R380" s="200"/>
      <c r="S380" s="200"/>
      <c r="T380" s="20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5" t="s">
        <v>143</v>
      </c>
      <c r="AU380" s="195" t="s">
        <v>77</v>
      </c>
      <c r="AV380" s="14" t="s">
        <v>77</v>
      </c>
      <c r="AW380" s="14" t="s">
        <v>30</v>
      </c>
      <c r="AX380" s="14" t="s">
        <v>73</v>
      </c>
      <c r="AY380" s="195" t="s">
        <v>128</v>
      </c>
    </row>
    <row r="381" s="15" customFormat="1">
      <c r="A381" s="15"/>
      <c r="B381" s="202"/>
      <c r="C381" s="15"/>
      <c r="D381" s="187" t="s">
        <v>143</v>
      </c>
      <c r="E381" s="203" t="s">
        <v>1</v>
      </c>
      <c r="F381" s="204" t="s">
        <v>147</v>
      </c>
      <c r="G381" s="15"/>
      <c r="H381" s="205">
        <v>36.119999999999997</v>
      </c>
      <c r="I381" s="206"/>
      <c r="J381" s="15"/>
      <c r="K381" s="15"/>
      <c r="L381" s="202"/>
      <c r="M381" s="207"/>
      <c r="N381" s="208"/>
      <c r="O381" s="208"/>
      <c r="P381" s="208"/>
      <c r="Q381" s="208"/>
      <c r="R381" s="208"/>
      <c r="S381" s="208"/>
      <c r="T381" s="20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03" t="s">
        <v>143</v>
      </c>
      <c r="AU381" s="203" t="s">
        <v>77</v>
      </c>
      <c r="AV381" s="15" t="s">
        <v>134</v>
      </c>
      <c r="AW381" s="15" t="s">
        <v>30</v>
      </c>
      <c r="AX381" s="15" t="s">
        <v>80</v>
      </c>
      <c r="AY381" s="203" t="s">
        <v>128</v>
      </c>
    </row>
    <row r="382" s="2" customFormat="1" ht="24.15" customHeight="1">
      <c r="A382" s="38"/>
      <c r="B382" s="167"/>
      <c r="C382" s="168" t="s">
        <v>456</v>
      </c>
      <c r="D382" s="168" t="s">
        <v>130</v>
      </c>
      <c r="E382" s="169" t="s">
        <v>457</v>
      </c>
      <c r="F382" s="170" t="s">
        <v>458</v>
      </c>
      <c r="G382" s="171" t="s">
        <v>459</v>
      </c>
      <c r="H382" s="228"/>
      <c r="I382" s="173"/>
      <c r="J382" s="174">
        <f>ROUND(I382*H382,2)</f>
        <v>0</v>
      </c>
      <c r="K382" s="170" t="s">
        <v>140</v>
      </c>
      <c r="L382" s="39"/>
      <c r="M382" s="175" t="s">
        <v>1</v>
      </c>
      <c r="N382" s="176" t="s">
        <v>38</v>
      </c>
      <c r="O382" s="77"/>
      <c r="P382" s="177">
        <f>O382*H382</f>
        <v>0</v>
      </c>
      <c r="Q382" s="177">
        <v>0</v>
      </c>
      <c r="R382" s="177">
        <f>Q382*H382</f>
        <v>0</v>
      </c>
      <c r="S382" s="177">
        <v>0</v>
      </c>
      <c r="T382" s="17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79" t="s">
        <v>260</v>
      </c>
      <c r="AT382" s="179" t="s">
        <v>130</v>
      </c>
      <c r="AU382" s="179" t="s">
        <v>77</v>
      </c>
      <c r="AY382" s="19" t="s">
        <v>128</v>
      </c>
      <c r="BE382" s="180">
        <f>IF(N382="základní",J382,0)</f>
        <v>0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19" t="s">
        <v>80</v>
      </c>
      <c r="BK382" s="180">
        <f>ROUND(I382*H382,2)</f>
        <v>0</v>
      </c>
      <c r="BL382" s="19" t="s">
        <v>260</v>
      </c>
      <c r="BM382" s="179" t="s">
        <v>460</v>
      </c>
    </row>
    <row r="383" s="2" customFormat="1">
      <c r="A383" s="38"/>
      <c r="B383" s="39"/>
      <c r="C383" s="38"/>
      <c r="D383" s="181" t="s">
        <v>141</v>
      </c>
      <c r="E383" s="38"/>
      <c r="F383" s="182" t="s">
        <v>461</v>
      </c>
      <c r="G383" s="38"/>
      <c r="H383" s="38"/>
      <c r="I383" s="183"/>
      <c r="J383" s="38"/>
      <c r="K383" s="38"/>
      <c r="L383" s="39"/>
      <c r="M383" s="184"/>
      <c r="N383" s="185"/>
      <c r="O383" s="77"/>
      <c r="P383" s="77"/>
      <c r="Q383" s="77"/>
      <c r="R383" s="77"/>
      <c r="S383" s="77"/>
      <c r="T383" s="7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141</v>
      </c>
      <c r="AU383" s="19" t="s">
        <v>77</v>
      </c>
    </row>
    <row r="384" s="12" customFormat="1" ht="22.8" customHeight="1">
      <c r="A384" s="12"/>
      <c r="B384" s="154"/>
      <c r="C384" s="12"/>
      <c r="D384" s="155" t="s">
        <v>72</v>
      </c>
      <c r="E384" s="165" t="s">
        <v>462</v>
      </c>
      <c r="F384" s="165" t="s">
        <v>463</v>
      </c>
      <c r="G384" s="12"/>
      <c r="H384" s="12"/>
      <c r="I384" s="157"/>
      <c r="J384" s="166">
        <f>BK384</f>
        <v>0</v>
      </c>
      <c r="K384" s="12"/>
      <c r="L384" s="154"/>
      <c r="M384" s="159"/>
      <c r="N384" s="160"/>
      <c r="O384" s="160"/>
      <c r="P384" s="161">
        <f>SUM(P385:P390)</f>
        <v>0</v>
      </c>
      <c r="Q384" s="160"/>
      <c r="R384" s="161">
        <f>SUM(R385:R390)</f>
        <v>0</v>
      </c>
      <c r="S384" s="160"/>
      <c r="T384" s="162">
        <f>SUM(T385:T390)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55" t="s">
        <v>77</v>
      </c>
      <c r="AT384" s="163" t="s">
        <v>72</v>
      </c>
      <c r="AU384" s="163" t="s">
        <v>80</v>
      </c>
      <c r="AY384" s="155" t="s">
        <v>128</v>
      </c>
      <c r="BK384" s="164">
        <f>SUM(BK385:BK390)</f>
        <v>0</v>
      </c>
    </row>
    <row r="385" s="2" customFormat="1" ht="21.75" customHeight="1">
      <c r="A385" s="38"/>
      <c r="B385" s="167"/>
      <c r="C385" s="168" t="s">
        <v>350</v>
      </c>
      <c r="D385" s="168" t="s">
        <v>130</v>
      </c>
      <c r="E385" s="169" t="s">
        <v>464</v>
      </c>
      <c r="F385" s="170" t="s">
        <v>465</v>
      </c>
      <c r="G385" s="171" t="s">
        <v>151</v>
      </c>
      <c r="H385" s="172">
        <v>2</v>
      </c>
      <c r="I385" s="173"/>
      <c r="J385" s="174">
        <f>ROUND(I385*H385,2)</f>
        <v>0</v>
      </c>
      <c r="K385" s="170" t="s">
        <v>1</v>
      </c>
      <c r="L385" s="39"/>
      <c r="M385" s="175" t="s">
        <v>1</v>
      </c>
      <c r="N385" s="176" t="s">
        <v>38</v>
      </c>
      <c r="O385" s="77"/>
      <c r="P385" s="177">
        <f>O385*H385</f>
        <v>0</v>
      </c>
      <c r="Q385" s="177">
        <v>0</v>
      </c>
      <c r="R385" s="177">
        <f>Q385*H385</f>
        <v>0</v>
      </c>
      <c r="S385" s="177">
        <v>0</v>
      </c>
      <c r="T385" s="17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79" t="s">
        <v>260</v>
      </c>
      <c r="AT385" s="179" t="s">
        <v>130</v>
      </c>
      <c r="AU385" s="179" t="s">
        <v>77</v>
      </c>
      <c r="AY385" s="19" t="s">
        <v>128</v>
      </c>
      <c r="BE385" s="180">
        <f>IF(N385="základní",J385,0)</f>
        <v>0</v>
      </c>
      <c r="BF385" s="180">
        <f>IF(N385="snížená",J385,0)</f>
        <v>0</v>
      </c>
      <c r="BG385" s="180">
        <f>IF(N385="zákl. přenesená",J385,0)</f>
        <v>0</v>
      </c>
      <c r="BH385" s="180">
        <f>IF(N385="sníž. přenesená",J385,0)</f>
        <v>0</v>
      </c>
      <c r="BI385" s="180">
        <f>IF(N385="nulová",J385,0)</f>
        <v>0</v>
      </c>
      <c r="BJ385" s="19" t="s">
        <v>80</v>
      </c>
      <c r="BK385" s="180">
        <f>ROUND(I385*H385,2)</f>
        <v>0</v>
      </c>
      <c r="BL385" s="19" t="s">
        <v>260</v>
      </c>
      <c r="BM385" s="179" t="s">
        <v>466</v>
      </c>
    </row>
    <row r="386" s="2" customFormat="1" ht="24.15" customHeight="1">
      <c r="A386" s="38"/>
      <c r="B386" s="167"/>
      <c r="C386" s="168" t="s">
        <v>467</v>
      </c>
      <c r="D386" s="168" t="s">
        <v>130</v>
      </c>
      <c r="E386" s="169" t="s">
        <v>468</v>
      </c>
      <c r="F386" s="170" t="s">
        <v>469</v>
      </c>
      <c r="G386" s="171" t="s">
        <v>470</v>
      </c>
      <c r="H386" s="172">
        <v>1</v>
      </c>
      <c r="I386" s="173"/>
      <c r="J386" s="174">
        <f>ROUND(I386*H386,2)</f>
        <v>0</v>
      </c>
      <c r="K386" s="170" t="s">
        <v>1</v>
      </c>
      <c r="L386" s="39"/>
      <c r="M386" s="175" t="s">
        <v>1</v>
      </c>
      <c r="N386" s="176" t="s">
        <v>38</v>
      </c>
      <c r="O386" s="77"/>
      <c r="P386" s="177">
        <f>O386*H386</f>
        <v>0</v>
      </c>
      <c r="Q386" s="177">
        <v>0</v>
      </c>
      <c r="R386" s="177">
        <f>Q386*H386</f>
        <v>0</v>
      </c>
      <c r="S386" s="177">
        <v>0</v>
      </c>
      <c r="T386" s="17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79" t="s">
        <v>260</v>
      </c>
      <c r="AT386" s="179" t="s">
        <v>130</v>
      </c>
      <c r="AU386" s="179" t="s">
        <v>77</v>
      </c>
      <c r="AY386" s="19" t="s">
        <v>128</v>
      </c>
      <c r="BE386" s="180">
        <f>IF(N386="základní",J386,0)</f>
        <v>0</v>
      </c>
      <c r="BF386" s="180">
        <f>IF(N386="snížená",J386,0)</f>
        <v>0</v>
      </c>
      <c r="BG386" s="180">
        <f>IF(N386="zákl. přenesená",J386,0)</f>
        <v>0</v>
      </c>
      <c r="BH386" s="180">
        <f>IF(N386="sníž. přenesená",J386,0)</f>
        <v>0</v>
      </c>
      <c r="BI386" s="180">
        <f>IF(N386="nulová",J386,0)</f>
        <v>0</v>
      </c>
      <c r="BJ386" s="19" t="s">
        <v>80</v>
      </c>
      <c r="BK386" s="180">
        <f>ROUND(I386*H386,2)</f>
        <v>0</v>
      </c>
      <c r="BL386" s="19" t="s">
        <v>260</v>
      </c>
      <c r="BM386" s="179" t="s">
        <v>471</v>
      </c>
    </row>
    <row r="387" s="13" customFormat="1">
      <c r="A387" s="13"/>
      <c r="B387" s="186"/>
      <c r="C387" s="13"/>
      <c r="D387" s="187" t="s">
        <v>143</v>
      </c>
      <c r="E387" s="188" t="s">
        <v>1</v>
      </c>
      <c r="F387" s="189" t="s">
        <v>472</v>
      </c>
      <c r="G387" s="13"/>
      <c r="H387" s="188" t="s">
        <v>1</v>
      </c>
      <c r="I387" s="190"/>
      <c r="J387" s="13"/>
      <c r="K387" s="13"/>
      <c r="L387" s="186"/>
      <c r="M387" s="191"/>
      <c r="N387" s="192"/>
      <c r="O387" s="192"/>
      <c r="P387" s="192"/>
      <c r="Q387" s="192"/>
      <c r="R387" s="192"/>
      <c r="S387" s="192"/>
      <c r="T387" s="19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8" t="s">
        <v>143</v>
      </c>
      <c r="AU387" s="188" t="s">
        <v>77</v>
      </c>
      <c r="AV387" s="13" t="s">
        <v>80</v>
      </c>
      <c r="AW387" s="13" t="s">
        <v>30</v>
      </c>
      <c r="AX387" s="13" t="s">
        <v>73</v>
      </c>
      <c r="AY387" s="188" t="s">
        <v>128</v>
      </c>
    </row>
    <row r="388" s="14" customFormat="1">
      <c r="A388" s="14"/>
      <c r="B388" s="194"/>
      <c r="C388" s="14"/>
      <c r="D388" s="187" t="s">
        <v>143</v>
      </c>
      <c r="E388" s="195" t="s">
        <v>1</v>
      </c>
      <c r="F388" s="196" t="s">
        <v>80</v>
      </c>
      <c r="G388" s="14"/>
      <c r="H388" s="197">
        <v>1</v>
      </c>
      <c r="I388" s="198"/>
      <c r="J388" s="14"/>
      <c r="K388" s="14"/>
      <c r="L388" s="194"/>
      <c r="M388" s="199"/>
      <c r="N388" s="200"/>
      <c r="O388" s="200"/>
      <c r="P388" s="200"/>
      <c r="Q388" s="200"/>
      <c r="R388" s="200"/>
      <c r="S388" s="200"/>
      <c r="T388" s="20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5" t="s">
        <v>143</v>
      </c>
      <c r="AU388" s="195" t="s">
        <v>77</v>
      </c>
      <c r="AV388" s="14" t="s">
        <v>77</v>
      </c>
      <c r="AW388" s="14" t="s">
        <v>30</v>
      </c>
      <c r="AX388" s="14" t="s">
        <v>73</v>
      </c>
      <c r="AY388" s="195" t="s">
        <v>128</v>
      </c>
    </row>
    <row r="389" s="15" customFormat="1">
      <c r="A389" s="15"/>
      <c r="B389" s="202"/>
      <c r="C389" s="15"/>
      <c r="D389" s="187" t="s">
        <v>143</v>
      </c>
      <c r="E389" s="203" t="s">
        <v>1</v>
      </c>
      <c r="F389" s="204" t="s">
        <v>147</v>
      </c>
      <c r="G389" s="15"/>
      <c r="H389" s="205">
        <v>1</v>
      </c>
      <c r="I389" s="206"/>
      <c r="J389" s="15"/>
      <c r="K389" s="15"/>
      <c r="L389" s="202"/>
      <c r="M389" s="207"/>
      <c r="N389" s="208"/>
      <c r="O389" s="208"/>
      <c r="P389" s="208"/>
      <c r="Q389" s="208"/>
      <c r="R389" s="208"/>
      <c r="S389" s="208"/>
      <c r="T389" s="209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03" t="s">
        <v>143</v>
      </c>
      <c r="AU389" s="203" t="s">
        <v>77</v>
      </c>
      <c r="AV389" s="15" t="s">
        <v>134</v>
      </c>
      <c r="AW389" s="15" t="s">
        <v>30</v>
      </c>
      <c r="AX389" s="15" t="s">
        <v>80</v>
      </c>
      <c r="AY389" s="203" t="s">
        <v>128</v>
      </c>
    </row>
    <row r="390" s="2" customFormat="1" ht="16.5" customHeight="1">
      <c r="A390" s="38"/>
      <c r="B390" s="167"/>
      <c r="C390" s="168" t="s">
        <v>355</v>
      </c>
      <c r="D390" s="168" t="s">
        <v>130</v>
      </c>
      <c r="E390" s="169" t="s">
        <v>473</v>
      </c>
      <c r="F390" s="170" t="s">
        <v>474</v>
      </c>
      <c r="G390" s="171" t="s">
        <v>151</v>
      </c>
      <c r="H390" s="172">
        <v>2</v>
      </c>
      <c r="I390" s="173"/>
      <c r="J390" s="174">
        <f>ROUND(I390*H390,2)</f>
        <v>0</v>
      </c>
      <c r="K390" s="170" t="s">
        <v>1</v>
      </c>
      <c r="L390" s="39"/>
      <c r="M390" s="175" t="s">
        <v>1</v>
      </c>
      <c r="N390" s="176" t="s">
        <v>38</v>
      </c>
      <c r="O390" s="77"/>
      <c r="P390" s="177">
        <f>O390*H390</f>
        <v>0</v>
      </c>
      <c r="Q390" s="177">
        <v>0</v>
      </c>
      <c r="R390" s="177">
        <f>Q390*H390</f>
        <v>0</v>
      </c>
      <c r="S390" s="177">
        <v>0</v>
      </c>
      <c r="T390" s="17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79" t="s">
        <v>260</v>
      </c>
      <c r="AT390" s="179" t="s">
        <v>130</v>
      </c>
      <c r="AU390" s="179" t="s">
        <v>77</v>
      </c>
      <c r="AY390" s="19" t="s">
        <v>128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19" t="s">
        <v>80</v>
      </c>
      <c r="BK390" s="180">
        <f>ROUND(I390*H390,2)</f>
        <v>0</v>
      </c>
      <c r="BL390" s="19" t="s">
        <v>260</v>
      </c>
      <c r="BM390" s="179" t="s">
        <v>475</v>
      </c>
    </row>
    <row r="391" s="12" customFormat="1" ht="22.8" customHeight="1">
      <c r="A391" s="12"/>
      <c r="B391" s="154"/>
      <c r="C391" s="12"/>
      <c r="D391" s="155" t="s">
        <v>72</v>
      </c>
      <c r="E391" s="165" t="s">
        <v>476</v>
      </c>
      <c r="F391" s="165" t="s">
        <v>477</v>
      </c>
      <c r="G391" s="12"/>
      <c r="H391" s="12"/>
      <c r="I391" s="157"/>
      <c r="J391" s="166">
        <f>BK391</f>
        <v>0</v>
      </c>
      <c r="K391" s="12"/>
      <c r="L391" s="154"/>
      <c r="M391" s="159"/>
      <c r="N391" s="160"/>
      <c r="O391" s="160"/>
      <c r="P391" s="161">
        <f>SUM(P392:P426)</f>
        <v>0</v>
      </c>
      <c r="Q391" s="160"/>
      <c r="R391" s="161">
        <f>SUM(R392:R426)</f>
        <v>0</v>
      </c>
      <c r="S391" s="160"/>
      <c r="T391" s="162">
        <f>SUM(T392:T426)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55" t="s">
        <v>77</v>
      </c>
      <c r="AT391" s="163" t="s">
        <v>72</v>
      </c>
      <c r="AU391" s="163" t="s">
        <v>80</v>
      </c>
      <c r="AY391" s="155" t="s">
        <v>128</v>
      </c>
      <c r="BK391" s="164">
        <f>SUM(BK392:BK426)</f>
        <v>0</v>
      </c>
    </row>
    <row r="392" s="2" customFormat="1" ht="24.15" customHeight="1">
      <c r="A392" s="38"/>
      <c r="B392" s="167"/>
      <c r="C392" s="168" t="s">
        <v>478</v>
      </c>
      <c r="D392" s="168" t="s">
        <v>130</v>
      </c>
      <c r="E392" s="169" t="s">
        <v>479</v>
      </c>
      <c r="F392" s="170" t="s">
        <v>480</v>
      </c>
      <c r="G392" s="171" t="s">
        <v>393</v>
      </c>
      <c r="H392" s="172">
        <v>16</v>
      </c>
      <c r="I392" s="173"/>
      <c r="J392" s="174">
        <f>ROUND(I392*H392,2)</f>
        <v>0</v>
      </c>
      <c r="K392" s="170" t="s">
        <v>140</v>
      </c>
      <c r="L392" s="39"/>
      <c r="M392" s="175" t="s">
        <v>1</v>
      </c>
      <c r="N392" s="176" t="s">
        <v>38</v>
      </c>
      <c r="O392" s="77"/>
      <c r="P392" s="177">
        <f>O392*H392</f>
        <v>0</v>
      </c>
      <c r="Q392" s="177">
        <v>0</v>
      </c>
      <c r="R392" s="177">
        <f>Q392*H392</f>
        <v>0</v>
      </c>
      <c r="S392" s="177">
        <v>0</v>
      </c>
      <c r="T392" s="17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79" t="s">
        <v>260</v>
      </c>
      <c r="AT392" s="179" t="s">
        <v>130</v>
      </c>
      <c r="AU392" s="179" t="s">
        <v>77</v>
      </c>
      <c r="AY392" s="19" t="s">
        <v>128</v>
      </c>
      <c r="BE392" s="180">
        <f>IF(N392="základní",J392,0)</f>
        <v>0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19" t="s">
        <v>80</v>
      </c>
      <c r="BK392" s="180">
        <f>ROUND(I392*H392,2)</f>
        <v>0</v>
      </c>
      <c r="BL392" s="19" t="s">
        <v>260</v>
      </c>
      <c r="BM392" s="179" t="s">
        <v>481</v>
      </c>
    </row>
    <row r="393" s="2" customFormat="1">
      <c r="A393" s="38"/>
      <c r="B393" s="39"/>
      <c r="C393" s="38"/>
      <c r="D393" s="181" t="s">
        <v>141</v>
      </c>
      <c r="E393" s="38"/>
      <c r="F393" s="182" t="s">
        <v>482</v>
      </c>
      <c r="G393" s="38"/>
      <c r="H393" s="38"/>
      <c r="I393" s="183"/>
      <c r="J393" s="38"/>
      <c r="K393" s="38"/>
      <c r="L393" s="39"/>
      <c r="M393" s="184"/>
      <c r="N393" s="185"/>
      <c r="O393" s="77"/>
      <c r="P393" s="77"/>
      <c r="Q393" s="77"/>
      <c r="R393" s="77"/>
      <c r="S393" s="77"/>
      <c r="T393" s="7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9" t="s">
        <v>141</v>
      </c>
      <c r="AU393" s="19" t="s">
        <v>77</v>
      </c>
    </row>
    <row r="394" s="14" customFormat="1">
      <c r="A394" s="14"/>
      <c r="B394" s="194"/>
      <c r="C394" s="14"/>
      <c r="D394" s="187" t="s">
        <v>143</v>
      </c>
      <c r="E394" s="195" t="s">
        <v>1</v>
      </c>
      <c r="F394" s="196" t="s">
        <v>483</v>
      </c>
      <c r="G394" s="14"/>
      <c r="H394" s="197">
        <v>16</v>
      </c>
      <c r="I394" s="198"/>
      <c r="J394" s="14"/>
      <c r="K394" s="14"/>
      <c r="L394" s="194"/>
      <c r="M394" s="199"/>
      <c r="N394" s="200"/>
      <c r="O394" s="200"/>
      <c r="P394" s="200"/>
      <c r="Q394" s="200"/>
      <c r="R394" s="200"/>
      <c r="S394" s="200"/>
      <c r="T394" s="20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195" t="s">
        <v>143</v>
      </c>
      <c r="AU394" s="195" t="s">
        <v>77</v>
      </c>
      <c r="AV394" s="14" t="s">
        <v>77</v>
      </c>
      <c r="AW394" s="14" t="s">
        <v>30</v>
      </c>
      <c r="AX394" s="14" t="s">
        <v>73</v>
      </c>
      <c r="AY394" s="195" t="s">
        <v>128</v>
      </c>
    </row>
    <row r="395" s="15" customFormat="1">
      <c r="A395" s="15"/>
      <c r="B395" s="202"/>
      <c r="C395" s="15"/>
      <c r="D395" s="187" t="s">
        <v>143</v>
      </c>
      <c r="E395" s="203" t="s">
        <v>1</v>
      </c>
      <c r="F395" s="204" t="s">
        <v>147</v>
      </c>
      <c r="G395" s="15"/>
      <c r="H395" s="205">
        <v>16</v>
      </c>
      <c r="I395" s="206"/>
      <c r="J395" s="15"/>
      <c r="K395" s="15"/>
      <c r="L395" s="202"/>
      <c r="M395" s="207"/>
      <c r="N395" s="208"/>
      <c r="O395" s="208"/>
      <c r="P395" s="208"/>
      <c r="Q395" s="208"/>
      <c r="R395" s="208"/>
      <c r="S395" s="208"/>
      <c r="T395" s="209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03" t="s">
        <v>143</v>
      </c>
      <c r="AU395" s="203" t="s">
        <v>77</v>
      </c>
      <c r="AV395" s="15" t="s">
        <v>134</v>
      </c>
      <c r="AW395" s="15" t="s">
        <v>30</v>
      </c>
      <c r="AX395" s="15" t="s">
        <v>80</v>
      </c>
      <c r="AY395" s="203" t="s">
        <v>128</v>
      </c>
    </row>
    <row r="396" s="2" customFormat="1" ht="24.15" customHeight="1">
      <c r="A396" s="38"/>
      <c r="B396" s="167"/>
      <c r="C396" s="168" t="s">
        <v>361</v>
      </c>
      <c r="D396" s="168" t="s">
        <v>130</v>
      </c>
      <c r="E396" s="169" t="s">
        <v>484</v>
      </c>
      <c r="F396" s="170" t="s">
        <v>485</v>
      </c>
      <c r="G396" s="171" t="s">
        <v>393</v>
      </c>
      <c r="H396" s="172">
        <v>65</v>
      </c>
      <c r="I396" s="173"/>
      <c r="J396" s="174">
        <f>ROUND(I396*H396,2)</f>
        <v>0</v>
      </c>
      <c r="K396" s="170" t="s">
        <v>1</v>
      </c>
      <c r="L396" s="39"/>
      <c r="M396" s="175" t="s">
        <v>1</v>
      </c>
      <c r="N396" s="176" t="s">
        <v>38</v>
      </c>
      <c r="O396" s="77"/>
      <c r="P396" s="177">
        <f>O396*H396</f>
        <v>0</v>
      </c>
      <c r="Q396" s="177">
        <v>0</v>
      </c>
      <c r="R396" s="177">
        <f>Q396*H396</f>
        <v>0</v>
      </c>
      <c r="S396" s="177">
        <v>0</v>
      </c>
      <c r="T396" s="17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79" t="s">
        <v>260</v>
      </c>
      <c r="AT396" s="179" t="s">
        <v>130</v>
      </c>
      <c r="AU396" s="179" t="s">
        <v>77</v>
      </c>
      <c r="AY396" s="19" t="s">
        <v>128</v>
      </c>
      <c r="BE396" s="180">
        <f>IF(N396="základní",J396,0)</f>
        <v>0</v>
      </c>
      <c r="BF396" s="180">
        <f>IF(N396="snížená",J396,0)</f>
        <v>0</v>
      </c>
      <c r="BG396" s="180">
        <f>IF(N396="zákl. přenesená",J396,0)</f>
        <v>0</v>
      </c>
      <c r="BH396" s="180">
        <f>IF(N396="sníž. přenesená",J396,0)</f>
        <v>0</v>
      </c>
      <c r="BI396" s="180">
        <f>IF(N396="nulová",J396,0)</f>
        <v>0</v>
      </c>
      <c r="BJ396" s="19" t="s">
        <v>80</v>
      </c>
      <c r="BK396" s="180">
        <f>ROUND(I396*H396,2)</f>
        <v>0</v>
      </c>
      <c r="BL396" s="19" t="s">
        <v>260</v>
      </c>
      <c r="BM396" s="179" t="s">
        <v>486</v>
      </c>
    </row>
    <row r="397" s="13" customFormat="1">
      <c r="A397" s="13"/>
      <c r="B397" s="186"/>
      <c r="C397" s="13"/>
      <c r="D397" s="187" t="s">
        <v>143</v>
      </c>
      <c r="E397" s="188" t="s">
        <v>1</v>
      </c>
      <c r="F397" s="189" t="s">
        <v>487</v>
      </c>
      <c r="G397" s="13"/>
      <c r="H397" s="188" t="s">
        <v>1</v>
      </c>
      <c r="I397" s="190"/>
      <c r="J397" s="13"/>
      <c r="K397" s="13"/>
      <c r="L397" s="186"/>
      <c r="M397" s="191"/>
      <c r="N397" s="192"/>
      <c r="O397" s="192"/>
      <c r="P397" s="192"/>
      <c r="Q397" s="192"/>
      <c r="R397" s="192"/>
      <c r="S397" s="192"/>
      <c r="T397" s="19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8" t="s">
        <v>143</v>
      </c>
      <c r="AU397" s="188" t="s">
        <v>77</v>
      </c>
      <c r="AV397" s="13" t="s">
        <v>80</v>
      </c>
      <c r="AW397" s="13" t="s">
        <v>30</v>
      </c>
      <c r="AX397" s="13" t="s">
        <v>73</v>
      </c>
      <c r="AY397" s="188" t="s">
        <v>128</v>
      </c>
    </row>
    <row r="398" s="13" customFormat="1">
      <c r="A398" s="13"/>
      <c r="B398" s="186"/>
      <c r="C398" s="13"/>
      <c r="D398" s="187" t="s">
        <v>143</v>
      </c>
      <c r="E398" s="188" t="s">
        <v>1</v>
      </c>
      <c r="F398" s="189" t="s">
        <v>488</v>
      </c>
      <c r="G398" s="13"/>
      <c r="H398" s="188" t="s">
        <v>1</v>
      </c>
      <c r="I398" s="190"/>
      <c r="J398" s="13"/>
      <c r="K398" s="13"/>
      <c r="L398" s="186"/>
      <c r="M398" s="191"/>
      <c r="N398" s="192"/>
      <c r="O398" s="192"/>
      <c r="P398" s="192"/>
      <c r="Q398" s="192"/>
      <c r="R398" s="192"/>
      <c r="S398" s="192"/>
      <c r="T398" s="19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88" t="s">
        <v>143</v>
      </c>
      <c r="AU398" s="188" t="s">
        <v>77</v>
      </c>
      <c r="AV398" s="13" t="s">
        <v>80</v>
      </c>
      <c r="AW398" s="13" t="s">
        <v>30</v>
      </c>
      <c r="AX398" s="13" t="s">
        <v>73</v>
      </c>
      <c r="AY398" s="188" t="s">
        <v>128</v>
      </c>
    </row>
    <row r="399" s="14" customFormat="1">
      <c r="A399" s="14"/>
      <c r="B399" s="194"/>
      <c r="C399" s="14"/>
      <c r="D399" s="187" t="s">
        <v>143</v>
      </c>
      <c r="E399" s="195" t="s">
        <v>1</v>
      </c>
      <c r="F399" s="196" t="s">
        <v>489</v>
      </c>
      <c r="G399" s="14"/>
      <c r="H399" s="197">
        <v>65</v>
      </c>
      <c r="I399" s="198"/>
      <c r="J399" s="14"/>
      <c r="K399" s="14"/>
      <c r="L399" s="194"/>
      <c r="M399" s="199"/>
      <c r="N399" s="200"/>
      <c r="O399" s="200"/>
      <c r="P399" s="200"/>
      <c r="Q399" s="200"/>
      <c r="R399" s="200"/>
      <c r="S399" s="200"/>
      <c r="T399" s="20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5" t="s">
        <v>143</v>
      </c>
      <c r="AU399" s="195" t="s">
        <v>77</v>
      </c>
      <c r="AV399" s="14" t="s">
        <v>77</v>
      </c>
      <c r="AW399" s="14" t="s">
        <v>30</v>
      </c>
      <c r="AX399" s="14" t="s">
        <v>73</v>
      </c>
      <c r="AY399" s="195" t="s">
        <v>128</v>
      </c>
    </row>
    <row r="400" s="15" customFormat="1">
      <c r="A400" s="15"/>
      <c r="B400" s="202"/>
      <c r="C400" s="15"/>
      <c r="D400" s="187" t="s">
        <v>143</v>
      </c>
      <c r="E400" s="203" t="s">
        <v>1</v>
      </c>
      <c r="F400" s="204" t="s">
        <v>147</v>
      </c>
      <c r="G400" s="15"/>
      <c r="H400" s="205">
        <v>65</v>
      </c>
      <c r="I400" s="206"/>
      <c r="J400" s="15"/>
      <c r="K400" s="15"/>
      <c r="L400" s="202"/>
      <c r="M400" s="207"/>
      <c r="N400" s="208"/>
      <c r="O400" s="208"/>
      <c r="P400" s="208"/>
      <c r="Q400" s="208"/>
      <c r="R400" s="208"/>
      <c r="S400" s="208"/>
      <c r="T400" s="20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03" t="s">
        <v>143</v>
      </c>
      <c r="AU400" s="203" t="s">
        <v>77</v>
      </c>
      <c r="AV400" s="15" t="s">
        <v>134</v>
      </c>
      <c r="AW400" s="15" t="s">
        <v>30</v>
      </c>
      <c r="AX400" s="15" t="s">
        <v>80</v>
      </c>
      <c r="AY400" s="203" t="s">
        <v>128</v>
      </c>
    </row>
    <row r="401" s="2" customFormat="1" ht="16.5" customHeight="1">
      <c r="A401" s="38"/>
      <c r="B401" s="167"/>
      <c r="C401" s="168" t="s">
        <v>490</v>
      </c>
      <c r="D401" s="168" t="s">
        <v>130</v>
      </c>
      <c r="E401" s="169" t="s">
        <v>491</v>
      </c>
      <c r="F401" s="170" t="s">
        <v>492</v>
      </c>
      <c r="G401" s="171" t="s">
        <v>393</v>
      </c>
      <c r="H401" s="172">
        <v>180</v>
      </c>
      <c r="I401" s="173"/>
      <c r="J401" s="174">
        <f>ROUND(I401*H401,2)</f>
        <v>0</v>
      </c>
      <c r="K401" s="170" t="s">
        <v>1</v>
      </c>
      <c r="L401" s="39"/>
      <c r="M401" s="175" t="s">
        <v>1</v>
      </c>
      <c r="N401" s="176" t="s">
        <v>38</v>
      </c>
      <c r="O401" s="77"/>
      <c r="P401" s="177">
        <f>O401*H401</f>
        <v>0</v>
      </c>
      <c r="Q401" s="177">
        <v>0</v>
      </c>
      <c r="R401" s="177">
        <f>Q401*H401</f>
        <v>0</v>
      </c>
      <c r="S401" s="177">
        <v>0</v>
      </c>
      <c r="T401" s="17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79" t="s">
        <v>260</v>
      </c>
      <c r="AT401" s="179" t="s">
        <v>130</v>
      </c>
      <c r="AU401" s="179" t="s">
        <v>77</v>
      </c>
      <c r="AY401" s="19" t="s">
        <v>128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19" t="s">
        <v>80</v>
      </c>
      <c r="BK401" s="180">
        <f>ROUND(I401*H401,2)</f>
        <v>0</v>
      </c>
      <c r="BL401" s="19" t="s">
        <v>260</v>
      </c>
      <c r="BM401" s="179" t="s">
        <v>493</v>
      </c>
    </row>
    <row r="402" s="13" customFormat="1">
      <c r="A402" s="13"/>
      <c r="B402" s="186"/>
      <c r="C402" s="13"/>
      <c r="D402" s="187" t="s">
        <v>143</v>
      </c>
      <c r="E402" s="188" t="s">
        <v>1</v>
      </c>
      <c r="F402" s="189" t="s">
        <v>494</v>
      </c>
      <c r="G402" s="13"/>
      <c r="H402" s="188" t="s">
        <v>1</v>
      </c>
      <c r="I402" s="190"/>
      <c r="J402" s="13"/>
      <c r="K402" s="13"/>
      <c r="L402" s="186"/>
      <c r="M402" s="191"/>
      <c r="N402" s="192"/>
      <c r="O402" s="192"/>
      <c r="P402" s="192"/>
      <c r="Q402" s="192"/>
      <c r="R402" s="192"/>
      <c r="S402" s="192"/>
      <c r="T402" s="19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8" t="s">
        <v>143</v>
      </c>
      <c r="AU402" s="188" t="s">
        <v>77</v>
      </c>
      <c r="AV402" s="13" t="s">
        <v>80</v>
      </c>
      <c r="AW402" s="13" t="s">
        <v>30</v>
      </c>
      <c r="AX402" s="13" t="s">
        <v>73</v>
      </c>
      <c r="AY402" s="188" t="s">
        <v>128</v>
      </c>
    </row>
    <row r="403" s="14" customFormat="1">
      <c r="A403" s="14"/>
      <c r="B403" s="194"/>
      <c r="C403" s="14"/>
      <c r="D403" s="187" t="s">
        <v>143</v>
      </c>
      <c r="E403" s="195" t="s">
        <v>1</v>
      </c>
      <c r="F403" s="196" t="s">
        <v>495</v>
      </c>
      <c r="G403" s="14"/>
      <c r="H403" s="197">
        <v>180</v>
      </c>
      <c r="I403" s="198"/>
      <c r="J403" s="14"/>
      <c r="K403" s="14"/>
      <c r="L403" s="194"/>
      <c r="M403" s="199"/>
      <c r="N403" s="200"/>
      <c r="O403" s="200"/>
      <c r="P403" s="200"/>
      <c r="Q403" s="200"/>
      <c r="R403" s="200"/>
      <c r="S403" s="200"/>
      <c r="T403" s="20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5" t="s">
        <v>143</v>
      </c>
      <c r="AU403" s="195" t="s">
        <v>77</v>
      </c>
      <c r="AV403" s="14" t="s">
        <v>77</v>
      </c>
      <c r="AW403" s="14" t="s">
        <v>30</v>
      </c>
      <c r="AX403" s="14" t="s">
        <v>73</v>
      </c>
      <c r="AY403" s="195" t="s">
        <v>128</v>
      </c>
    </row>
    <row r="404" s="15" customFormat="1">
      <c r="A404" s="15"/>
      <c r="B404" s="202"/>
      <c r="C404" s="15"/>
      <c r="D404" s="187" t="s">
        <v>143</v>
      </c>
      <c r="E404" s="203" t="s">
        <v>1</v>
      </c>
      <c r="F404" s="204" t="s">
        <v>147</v>
      </c>
      <c r="G404" s="15"/>
      <c r="H404" s="205">
        <v>180</v>
      </c>
      <c r="I404" s="206"/>
      <c r="J404" s="15"/>
      <c r="K404" s="15"/>
      <c r="L404" s="202"/>
      <c r="M404" s="207"/>
      <c r="N404" s="208"/>
      <c r="O404" s="208"/>
      <c r="P404" s="208"/>
      <c r="Q404" s="208"/>
      <c r="R404" s="208"/>
      <c r="S404" s="208"/>
      <c r="T404" s="209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03" t="s">
        <v>143</v>
      </c>
      <c r="AU404" s="203" t="s">
        <v>77</v>
      </c>
      <c r="AV404" s="15" t="s">
        <v>134</v>
      </c>
      <c r="AW404" s="15" t="s">
        <v>30</v>
      </c>
      <c r="AX404" s="15" t="s">
        <v>80</v>
      </c>
      <c r="AY404" s="203" t="s">
        <v>128</v>
      </c>
    </row>
    <row r="405" s="2" customFormat="1" ht="33" customHeight="1">
      <c r="A405" s="38"/>
      <c r="B405" s="167"/>
      <c r="C405" s="168" t="s">
        <v>366</v>
      </c>
      <c r="D405" s="168" t="s">
        <v>130</v>
      </c>
      <c r="E405" s="169" t="s">
        <v>496</v>
      </c>
      <c r="F405" s="170" t="s">
        <v>497</v>
      </c>
      <c r="G405" s="171" t="s">
        <v>133</v>
      </c>
      <c r="H405" s="172">
        <v>169.40000000000001</v>
      </c>
      <c r="I405" s="173"/>
      <c r="J405" s="174">
        <f>ROUND(I405*H405,2)</f>
        <v>0</v>
      </c>
      <c r="K405" s="170" t="s">
        <v>140</v>
      </c>
      <c r="L405" s="39"/>
      <c r="M405" s="175" t="s">
        <v>1</v>
      </c>
      <c r="N405" s="176" t="s">
        <v>38</v>
      </c>
      <c r="O405" s="77"/>
      <c r="P405" s="177">
        <f>O405*H405</f>
        <v>0</v>
      </c>
      <c r="Q405" s="177">
        <v>0</v>
      </c>
      <c r="R405" s="177">
        <f>Q405*H405</f>
        <v>0</v>
      </c>
      <c r="S405" s="177">
        <v>0</v>
      </c>
      <c r="T405" s="17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79" t="s">
        <v>260</v>
      </c>
      <c r="AT405" s="179" t="s">
        <v>130</v>
      </c>
      <c r="AU405" s="179" t="s">
        <v>77</v>
      </c>
      <c r="AY405" s="19" t="s">
        <v>128</v>
      </c>
      <c r="BE405" s="180">
        <f>IF(N405="základní",J405,0)</f>
        <v>0</v>
      </c>
      <c r="BF405" s="180">
        <f>IF(N405="snížená",J405,0)</f>
        <v>0</v>
      </c>
      <c r="BG405" s="180">
        <f>IF(N405="zákl. přenesená",J405,0)</f>
        <v>0</v>
      </c>
      <c r="BH405" s="180">
        <f>IF(N405="sníž. přenesená",J405,0)</f>
        <v>0</v>
      </c>
      <c r="BI405" s="180">
        <f>IF(N405="nulová",J405,0)</f>
        <v>0</v>
      </c>
      <c r="BJ405" s="19" t="s">
        <v>80</v>
      </c>
      <c r="BK405" s="180">
        <f>ROUND(I405*H405,2)</f>
        <v>0</v>
      </c>
      <c r="BL405" s="19" t="s">
        <v>260</v>
      </c>
      <c r="BM405" s="179" t="s">
        <v>498</v>
      </c>
    </row>
    <row r="406" s="2" customFormat="1">
      <c r="A406" s="38"/>
      <c r="B406" s="39"/>
      <c r="C406" s="38"/>
      <c r="D406" s="181" t="s">
        <v>141</v>
      </c>
      <c r="E406" s="38"/>
      <c r="F406" s="182" t="s">
        <v>499</v>
      </c>
      <c r="G406" s="38"/>
      <c r="H406" s="38"/>
      <c r="I406" s="183"/>
      <c r="J406" s="38"/>
      <c r="K406" s="38"/>
      <c r="L406" s="39"/>
      <c r="M406" s="184"/>
      <c r="N406" s="185"/>
      <c r="O406" s="77"/>
      <c r="P406" s="77"/>
      <c r="Q406" s="77"/>
      <c r="R406" s="77"/>
      <c r="S406" s="77"/>
      <c r="T406" s="7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9" t="s">
        <v>141</v>
      </c>
      <c r="AU406" s="19" t="s">
        <v>77</v>
      </c>
    </row>
    <row r="407" s="13" customFormat="1">
      <c r="A407" s="13"/>
      <c r="B407" s="186"/>
      <c r="C407" s="13"/>
      <c r="D407" s="187" t="s">
        <v>143</v>
      </c>
      <c r="E407" s="188" t="s">
        <v>1</v>
      </c>
      <c r="F407" s="189" t="s">
        <v>500</v>
      </c>
      <c r="G407" s="13"/>
      <c r="H407" s="188" t="s">
        <v>1</v>
      </c>
      <c r="I407" s="190"/>
      <c r="J407" s="13"/>
      <c r="K407" s="13"/>
      <c r="L407" s="186"/>
      <c r="M407" s="191"/>
      <c r="N407" s="192"/>
      <c r="O407" s="192"/>
      <c r="P407" s="192"/>
      <c r="Q407" s="192"/>
      <c r="R407" s="192"/>
      <c r="S407" s="192"/>
      <c r="T407" s="19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8" t="s">
        <v>143</v>
      </c>
      <c r="AU407" s="188" t="s">
        <v>77</v>
      </c>
      <c r="AV407" s="13" t="s">
        <v>80</v>
      </c>
      <c r="AW407" s="13" t="s">
        <v>30</v>
      </c>
      <c r="AX407" s="13" t="s">
        <v>73</v>
      </c>
      <c r="AY407" s="188" t="s">
        <v>128</v>
      </c>
    </row>
    <row r="408" s="13" customFormat="1">
      <c r="A408" s="13"/>
      <c r="B408" s="186"/>
      <c r="C408" s="13"/>
      <c r="D408" s="187" t="s">
        <v>143</v>
      </c>
      <c r="E408" s="188" t="s">
        <v>1</v>
      </c>
      <c r="F408" s="189" t="s">
        <v>501</v>
      </c>
      <c r="G408" s="13"/>
      <c r="H408" s="188" t="s">
        <v>1</v>
      </c>
      <c r="I408" s="190"/>
      <c r="J408" s="13"/>
      <c r="K408" s="13"/>
      <c r="L408" s="186"/>
      <c r="M408" s="191"/>
      <c r="N408" s="192"/>
      <c r="O408" s="192"/>
      <c r="P408" s="192"/>
      <c r="Q408" s="192"/>
      <c r="R408" s="192"/>
      <c r="S408" s="192"/>
      <c r="T408" s="19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143</v>
      </c>
      <c r="AU408" s="188" t="s">
        <v>77</v>
      </c>
      <c r="AV408" s="13" t="s">
        <v>80</v>
      </c>
      <c r="AW408" s="13" t="s">
        <v>30</v>
      </c>
      <c r="AX408" s="13" t="s">
        <v>73</v>
      </c>
      <c r="AY408" s="188" t="s">
        <v>128</v>
      </c>
    </row>
    <row r="409" s="14" customFormat="1">
      <c r="A409" s="14"/>
      <c r="B409" s="194"/>
      <c r="C409" s="14"/>
      <c r="D409" s="187" t="s">
        <v>143</v>
      </c>
      <c r="E409" s="195" t="s">
        <v>1</v>
      </c>
      <c r="F409" s="196" t="s">
        <v>502</v>
      </c>
      <c r="G409" s="14"/>
      <c r="H409" s="197">
        <v>34.399999999999999</v>
      </c>
      <c r="I409" s="198"/>
      <c r="J409" s="14"/>
      <c r="K409" s="14"/>
      <c r="L409" s="194"/>
      <c r="M409" s="199"/>
      <c r="N409" s="200"/>
      <c r="O409" s="200"/>
      <c r="P409" s="200"/>
      <c r="Q409" s="200"/>
      <c r="R409" s="200"/>
      <c r="S409" s="200"/>
      <c r="T409" s="20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5" t="s">
        <v>143</v>
      </c>
      <c r="AU409" s="195" t="s">
        <v>77</v>
      </c>
      <c r="AV409" s="14" t="s">
        <v>77</v>
      </c>
      <c r="AW409" s="14" t="s">
        <v>30</v>
      </c>
      <c r="AX409" s="14" t="s">
        <v>73</v>
      </c>
      <c r="AY409" s="195" t="s">
        <v>128</v>
      </c>
    </row>
    <row r="410" s="13" customFormat="1">
      <c r="A410" s="13"/>
      <c r="B410" s="186"/>
      <c r="C410" s="13"/>
      <c r="D410" s="187" t="s">
        <v>143</v>
      </c>
      <c r="E410" s="188" t="s">
        <v>1</v>
      </c>
      <c r="F410" s="189" t="s">
        <v>503</v>
      </c>
      <c r="G410" s="13"/>
      <c r="H410" s="188" t="s">
        <v>1</v>
      </c>
      <c r="I410" s="190"/>
      <c r="J410" s="13"/>
      <c r="K410" s="13"/>
      <c r="L410" s="186"/>
      <c r="M410" s="191"/>
      <c r="N410" s="192"/>
      <c r="O410" s="192"/>
      <c r="P410" s="192"/>
      <c r="Q410" s="192"/>
      <c r="R410" s="192"/>
      <c r="S410" s="192"/>
      <c r="T410" s="19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143</v>
      </c>
      <c r="AU410" s="188" t="s">
        <v>77</v>
      </c>
      <c r="AV410" s="13" t="s">
        <v>80</v>
      </c>
      <c r="AW410" s="13" t="s">
        <v>30</v>
      </c>
      <c r="AX410" s="13" t="s">
        <v>73</v>
      </c>
      <c r="AY410" s="188" t="s">
        <v>128</v>
      </c>
    </row>
    <row r="411" s="13" customFormat="1">
      <c r="A411" s="13"/>
      <c r="B411" s="186"/>
      <c r="C411" s="13"/>
      <c r="D411" s="187" t="s">
        <v>143</v>
      </c>
      <c r="E411" s="188" t="s">
        <v>1</v>
      </c>
      <c r="F411" s="189" t="s">
        <v>504</v>
      </c>
      <c r="G411" s="13"/>
      <c r="H411" s="188" t="s">
        <v>1</v>
      </c>
      <c r="I411" s="190"/>
      <c r="J411" s="13"/>
      <c r="K411" s="13"/>
      <c r="L411" s="186"/>
      <c r="M411" s="191"/>
      <c r="N411" s="192"/>
      <c r="O411" s="192"/>
      <c r="P411" s="192"/>
      <c r="Q411" s="192"/>
      <c r="R411" s="192"/>
      <c r="S411" s="192"/>
      <c r="T411" s="19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8" t="s">
        <v>143</v>
      </c>
      <c r="AU411" s="188" t="s">
        <v>77</v>
      </c>
      <c r="AV411" s="13" t="s">
        <v>80</v>
      </c>
      <c r="AW411" s="13" t="s">
        <v>30</v>
      </c>
      <c r="AX411" s="13" t="s">
        <v>73</v>
      </c>
      <c r="AY411" s="188" t="s">
        <v>128</v>
      </c>
    </row>
    <row r="412" s="14" customFormat="1">
      <c r="A412" s="14"/>
      <c r="B412" s="194"/>
      <c r="C412" s="14"/>
      <c r="D412" s="187" t="s">
        <v>143</v>
      </c>
      <c r="E412" s="195" t="s">
        <v>1</v>
      </c>
      <c r="F412" s="196" t="s">
        <v>505</v>
      </c>
      <c r="G412" s="14"/>
      <c r="H412" s="197">
        <v>135</v>
      </c>
      <c r="I412" s="198"/>
      <c r="J412" s="14"/>
      <c r="K412" s="14"/>
      <c r="L412" s="194"/>
      <c r="M412" s="199"/>
      <c r="N412" s="200"/>
      <c r="O412" s="200"/>
      <c r="P412" s="200"/>
      <c r="Q412" s="200"/>
      <c r="R412" s="200"/>
      <c r="S412" s="200"/>
      <c r="T412" s="20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5" t="s">
        <v>143</v>
      </c>
      <c r="AU412" s="195" t="s">
        <v>77</v>
      </c>
      <c r="AV412" s="14" t="s">
        <v>77</v>
      </c>
      <c r="AW412" s="14" t="s">
        <v>30</v>
      </c>
      <c r="AX412" s="14" t="s">
        <v>73</v>
      </c>
      <c r="AY412" s="195" t="s">
        <v>128</v>
      </c>
    </row>
    <row r="413" s="15" customFormat="1">
      <c r="A413" s="15"/>
      <c r="B413" s="202"/>
      <c r="C413" s="15"/>
      <c r="D413" s="187" t="s">
        <v>143</v>
      </c>
      <c r="E413" s="203" t="s">
        <v>1</v>
      </c>
      <c r="F413" s="204" t="s">
        <v>147</v>
      </c>
      <c r="G413" s="15"/>
      <c r="H413" s="205">
        <v>169.40000000000001</v>
      </c>
      <c r="I413" s="206"/>
      <c r="J413" s="15"/>
      <c r="K413" s="15"/>
      <c r="L413" s="202"/>
      <c r="M413" s="207"/>
      <c r="N413" s="208"/>
      <c r="O413" s="208"/>
      <c r="P413" s="208"/>
      <c r="Q413" s="208"/>
      <c r="R413" s="208"/>
      <c r="S413" s="208"/>
      <c r="T413" s="20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03" t="s">
        <v>143</v>
      </c>
      <c r="AU413" s="203" t="s">
        <v>77</v>
      </c>
      <c r="AV413" s="15" t="s">
        <v>134</v>
      </c>
      <c r="AW413" s="15" t="s">
        <v>30</v>
      </c>
      <c r="AX413" s="15" t="s">
        <v>80</v>
      </c>
      <c r="AY413" s="203" t="s">
        <v>128</v>
      </c>
    </row>
    <row r="414" s="2" customFormat="1" ht="24.15" customHeight="1">
      <c r="A414" s="38"/>
      <c r="B414" s="167"/>
      <c r="C414" s="168" t="s">
        <v>506</v>
      </c>
      <c r="D414" s="168" t="s">
        <v>130</v>
      </c>
      <c r="E414" s="169" t="s">
        <v>507</v>
      </c>
      <c r="F414" s="170" t="s">
        <v>508</v>
      </c>
      <c r="G414" s="171" t="s">
        <v>133</v>
      </c>
      <c r="H414" s="172">
        <v>169.40000000000001</v>
      </c>
      <c r="I414" s="173"/>
      <c r="J414" s="174">
        <f>ROUND(I414*H414,2)</f>
        <v>0</v>
      </c>
      <c r="K414" s="170" t="s">
        <v>140</v>
      </c>
      <c r="L414" s="39"/>
      <c r="M414" s="175" t="s">
        <v>1</v>
      </c>
      <c r="N414" s="176" t="s">
        <v>38</v>
      </c>
      <c r="O414" s="77"/>
      <c r="P414" s="177">
        <f>O414*H414</f>
        <v>0</v>
      </c>
      <c r="Q414" s="177">
        <v>0</v>
      </c>
      <c r="R414" s="177">
        <f>Q414*H414</f>
        <v>0</v>
      </c>
      <c r="S414" s="177">
        <v>0</v>
      </c>
      <c r="T414" s="17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79" t="s">
        <v>260</v>
      </c>
      <c r="AT414" s="179" t="s">
        <v>130</v>
      </c>
      <c r="AU414" s="179" t="s">
        <v>77</v>
      </c>
      <c r="AY414" s="19" t="s">
        <v>128</v>
      </c>
      <c r="BE414" s="180">
        <f>IF(N414="základní",J414,0)</f>
        <v>0</v>
      </c>
      <c r="BF414" s="180">
        <f>IF(N414="snížená",J414,0)</f>
        <v>0</v>
      </c>
      <c r="BG414" s="180">
        <f>IF(N414="zákl. přenesená",J414,0)</f>
        <v>0</v>
      </c>
      <c r="BH414" s="180">
        <f>IF(N414="sníž. přenesená",J414,0)</f>
        <v>0</v>
      </c>
      <c r="BI414" s="180">
        <f>IF(N414="nulová",J414,0)</f>
        <v>0</v>
      </c>
      <c r="BJ414" s="19" t="s">
        <v>80</v>
      </c>
      <c r="BK414" s="180">
        <f>ROUND(I414*H414,2)</f>
        <v>0</v>
      </c>
      <c r="BL414" s="19" t="s">
        <v>260</v>
      </c>
      <c r="BM414" s="179" t="s">
        <v>509</v>
      </c>
    </row>
    <row r="415" s="2" customFormat="1">
      <c r="A415" s="38"/>
      <c r="B415" s="39"/>
      <c r="C415" s="38"/>
      <c r="D415" s="181" t="s">
        <v>141</v>
      </c>
      <c r="E415" s="38"/>
      <c r="F415" s="182" t="s">
        <v>510</v>
      </c>
      <c r="G415" s="38"/>
      <c r="H415" s="38"/>
      <c r="I415" s="183"/>
      <c r="J415" s="38"/>
      <c r="K415" s="38"/>
      <c r="L415" s="39"/>
      <c r="M415" s="184"/>
      <c r="N415" s="185"/>
      <c r="O415" s="77"/>
      <c r="P415" s="77"/>
      <c r="Q415" s="77"/>
      <c r="R415" s="77"/>
      <c r="S415" s="77"/>
      <c r="T415" s="7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9" t="s">
        <v>141</v>
      </c>
      <c r="AU415" s="19" t="s">
        <v>77</v>
      </c>
    </row>
    <row r="416" s="2" customFormat="1" ht="24.15" customHeight="1">
      <c r="A416" s="38"/>
      <c r="B416" s="167"/>
      <c r="C416" s="168" t="s">
        <v>372</v>
      </c>
      <c r="D416" s="168" t="s">
        <v>130</v>
      </c>
      <c r="E416" s="169" t="s">
        <v>511</v>
      </c>
      <c r="F416" s="170" t="s">
        <v>512</v>
      </c>
      <c r="G416" s="171" t="s">
        <v>133</v>
      </c>
      <c r="H416" s="172">
        <v>169.40000000000001</v>
      </c>
      <c r="I416" s="173"/>
      <c r="J416" s="174">
        <f>ROUND(I416*H416,2)</f>
        <v>0</v>
      </c>
      <c r="K416" s="170" t="s">
        <v>140</v>
      </c>
      <c r="L416" s="39"/>
      <c r="M416" s="175" t="s">
        <v>1</v>
      </c>
      <c r="N416" s="176" t="s">
        <v>38</v>
      </c>
      <c r="O416" s="77"/>
      <c r="P416" s="177">
        <f>O416*H416</f>
        <v>0</v>
      </c>
      <c r="Q416" s="177">
        <v>0</v>
      </c>
      <c r="R416" s="177">
        <f>Q416*H416</f>
        <v>0</v>
      </c>
      <c r="S416" s="177">
        <v>0</v>
      </c>
      <c r="T416" s="17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79" t="s">
        <v>260</v>
      </c>
      <c r="AT416" s="179" t="s">
        <v>130</v>
      </c>
      <c r="AU416" s="179" t="s">
        <v>77</v>
      </c>
      <c r="AY416" s="19" t="s">
        <v>128</v>
      </c>
      <c r="BE416" s="180">
        <f>IF(N416="základní",J416,0)</f>
        <v>0</v>
      </c>
      <c r="BF416" s="180">
        <f>IF(N416="snížená",J416,0)</f>
        <v>0</v>
      </c>
      <c r="BG416" s="180">
        <f>IF(N416="zákl. přenesená",J416,0)</f>
        <v>0</v>
      </c>
      <c r="BH416" s="180">
        <f>IF(N416="sníž. přenesená",J416,0)</f>
        <v>0</v>
      </c>
      <c r="BI416" s="180">
        <f>IF(N416="nulová",J416,0)</f>
        <v>0</v>
      </c>
      <c r="BJ416" s="19" t="s">
        <v>80</v>
      </c>
      <c r="BK416" s="180">
        <f>ROUND(I416*H416,2)</f>
        <v>0</v>
      </c>
      <c r="BL416" s="19" t="s">
        <v>260</v>
      </c>
      <c r="BM416" s="179" t="s">
        <v>513</v>
      </c>
    </row>
    <row r="417" s="2" customFormat="1">
      <c r="A417" s="38"/>
      <c r="B417" s="39"/>
      <c r="C417" s="38"/>
      <c r="D417" s="181" t="s">
        <v>141</v>
      </c>
      <c r="E417" s="38"/>
      <c r="F417" s="182" t="s">
        <v>514</v>
      </c>
      <c r="G417" s="38"/>
      <c r="H417" s="38"/>
      <c r="I417" s="183"/>
      <c r="J417" s="38"/>
      <c r="K417" s="38"/>
      <c r="L417" s="39"/>
      <c r="M417" s="184"/>
      <c r="N417" s="185"/>
      <c r="O417" s="77"/>
      <c r="P417" s="77"/>
      <c r="Q417" s="77"/>
      <c r="R417" s="77"/>
      <c r="S417" s="77"/>
      <c r="T417" s="7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9" t="s">
        <v>141</v>
      </c>
      <c r="AU417" s="19" t="s">
        <v>77</v>
      </c>
    </row>
    <row r="418" s="13" customFormat="1">
      <c r="A418" s="13"/>
      <c r="B418" s="186"/>
      <c r="C418" s="13"/>
      <c r="D418" s="187" t="s">
        <v>143</v>
      </c>
      <c r="E418" s="188" t="s">
        <v>1</v>
      </c>
      <c r="F418" s="189" t="s">
        <v>500</v>
      </c>
      <c r="G418" s="13"/>
      <c r="H418" s="188" t="s">
        <v>1</v>
      </c>
      <c r="I418" s="190"/>
      <c r="J418" s="13"/>
      <c r="K418" s="13"/>
      <c r="L418" s="186"/>
      <c r="M418" s="191"/>
      <c r="N418" s="192"/>
      <c r="O418" s="192"/>
      <c r="P418" s="192"/>
      <c r="Q418" s="192"/>
      <c r="R418" s="192"/>
      <c r="S418" s="192"/>
      <c r="T418" s="19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143</v>
      </c>
      <c r="AU418" s="188" t="s">
        <v>77</v>
      </c>
      <c r="AV418" s="13" t="s">
        <v>80</v>
      </c>
      <c r="AW418" s="13" t="s">
        <v>30</v>
      </c>
      <c r="AX418" s="13" t="s">
        <v>73</v>
      </c>
      <c r="AY418" s="188" t="s">
        <v>128</v>
      </c>
    </row>
    <row r="419" s="13" customFormat="1">
      <c r="A419" s="13"/>
      <c r="B419" s="186"/>
      <c r="C419" s="13"/>
      <c r="D419" s="187" t="s">
        <v>143</v>
      </c>
      <c r="E419" s="188" t="s">
        <v>1</v>
      </c>
      <c r="F419" s="189" t="s">
        <v>501</v>
      </c>
      <c r="G419" s="13"/>
      <c r="H419" s="188" t="s">
        <v>1</v>
      </c>
      <c r="I419" s="190"/>
      <c r="J419" s="13"/>
      <c r="K419" s="13"/>
      <c r="L419" s="186"/>
      <c r="M419" s="191"/>
      <c r="N419" s="192"/>
      <c r="O419" s="192"/>
      <c r="P419" s="192"/>
      <c r="Q419" s="192"/>
      <c r="R419" s="192"/>
      <c r="S419" s="192"/>
      <c r="T419" s="19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8" t="s">
        <v>143</v>
      </c>
      <c r="AU419" s="188" t="s">
        <v>77</v>
      </c>
      <c r="AV419" s="13" t="s">
        <v>80</v>
      </c>
      <c r="AW419" s="13" t="s">
        <v>30</v>
      </c>
      <c r="AX419" s="13" t="s">
        <v>73</v>
      </c>
      <c r="AY419" s="188" t="s">
        <v>128</v>
      </c>
    </row>
    <row r="420" s="14" customFormat="1">
      <c r="A420" s="14"/>
      <c r="B420" s="194"/>
      <c r="C420" s="14"/>
      <c r="D420" s="187" t="s">
        <v>143</v>
      </c>
      <c r="E420" s="195" t="s">
        <v>1</v>
      </c>
      <c r="F420" s="196" t="s">
        <v>502</v>
      </c>
      <c r="G420" s="14"/>
      <c r="H420" s="197">
        <v>34.399999999999999</v>
      </c>
      <c r="I420" s="198"/>
      <c r="J420" s="14"/>
      <c r="K420" s="14"/>
      <c r="L420" s="194"/>
      <c r="M420" s="199"/>
      <c r="N420" s="200"/>
      <c r="O420" s="200"/>
      <c r="P420" s="200"/>
      <c r="Q420" s="200"/>
      <c r="R420" s="200"/>
      <c r="S420" s="200"/>
      <c r="T420" s="20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5" t="s">
        <v>143</v>
      </c>
      <c r="AU420" s="195" t="s">
        <v>77</v>
      </c>
      <c r="AV420" s="14" t="s">
        <v>77</v>
      </c>
      <c r="AW420" s="14" t="s">
        <v>30</v>
      </c>
      <c r="AX420" s="14" t="s">
        <v>73</v>
      </c>
      <c r="AY420" s="195" t="s">
        <v>128</v>
      </c>
    </row>
    <row r="421" s="13" customFormat="1">
      <c r="A421" s="13"/>
      <c r="B421" s="186"/>
      <c r="C421" s="13"/>
      <c r="D421" s="187" t="s">
        <v>143</v>
      </c>
      <c r="E421" s="188" t="s">
        <v>1</v>
      </c>
      <c r="F421" s="189" t="s">
        <v>503</v>
      </c>
      <c r="G421" s="13"/>
      <c r="H421" s="188" t="s">
        <v>1</v>
      </c>
      <c r="I421" s="190"/>
      <c r="J421" s="13"/>
      <c r="K421" s="13"/>
      <c r="L421" s="186"/>
      <c r="M421" s="191"/>
      <c r="N421" s="192"/>
      <c r="O421" s="192"/>
      <c r="P421" s="192"/>
      <c r="Q421" s="192"/>
      <c r="R421" s="192"/>
      <c r="S421" s="192"/>
      <c r="T421" s="19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8" t="s">
        <v>143</v>
      </c>
      <c r="AU421" s="188" t="s">
        <v>77</v>
      </c>
      <c r="AV421" s="13" t="s">
        <v>80</v>
      </c>
      <c r="AW421" s="13" t="s">
        <v>30</v>
      </c>
      <c r="AX421" s="13" t="s">
        <v>73</v>
      </c>
      <c r="AY421" s="188" t="s">
        <v>128</v>
      </c>
    </row>
    <row r="422" s="13" customFormat="1">
      <c r="A422" s="13"/>
      <c r="B422" s="186"/>
      <c r="C422" s="13"/>
      <c r="D422" s="187" t="s">
        <v>143</v>
      </c>
      <c r="E422" s="188" t="s">
        <v>1</v>
      </c>
      <c r="F422" s="189" t="s">
        <v>504</v>
      </c>
      <c r="G422" s="13"/>
      <c r="H422" s="188" t="s">
        <v>1</v>
      </c>
      <c r="I422" s="190"/>
      <c r="J422" s="13"/>
      <c r="K422" s="13"/>
      <c r="L422" s="186"/>
      <c r="M422" s="191"/>
      <c r="N422" s="192"/>
      <c r="O422" s="192"/>
      <c r="P422" s="192"/>
      <c r="Q422" s="192"/>
      <c r="R422" s="192"/>
      <c r="S422" s="192"/>
      <c r="T422" s="19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8" t="s">
        <v>143</v>
      </c>
      <c r="AU422" s="188" t="s">
        <v>77</v>
      </c>
      <c r="AV422" s="13" t="s">
        <v>80</v>
      </c>
      <c r="AW422" s="13" t="s">
        <v>30</v>
      </c>
      <c r="AX422" s="13" t="s">
        <v>73</v>
      </c>
      <c r="AY422" s="188" t="s">
        <v>128</v>
      </c>
    </row>
    <row r="423" s="14" customFormat="1">
      <c r="A423" s="14"/>
      <c r="B423" s="194"/>
      <c r="C423" s="14"/>
      <c r="D423" s="187" t="s">
        <v>143</v>
      </c>
      <c r="E423" s="195" t="s">
        <v>1</v>
      </c>
      <c r="F423" s="196" t="s">
        <v>505</v>
      </c>
      <c r="G423" s="14"/>
      <c r="H423" s="197">
        <v>135</v>
      </c>
      <c r="I423" s="198"/>
      <c r="J423" s="14"/>
      <c r="K423" s="14"/>
      <c r="L423" s="194"/>
      <c r="M423" s="199"/>
      <c r="N423" s="200"/>
      <c r="O423" s="200"/>
      <c r="P423" s="200"/>
      <c r="Q423" s="200"/>
      <c r="R423" s="200"/>
      <c r="S423" s="200"/>
      <c r="T423" s="20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195" t="s">
        <v>143</v>
      </c>
      <c r="AU423" s="195" t="s">
        <v>77</v>
      </c>
      <c r="AV423" s="14" t="s">
        <v>77</v>
      </c>
      <c r="AW423" s="14" t="s">
        <v>30</v>
      </c>
      <c r="AX423" s="14" t="s">
        <v>73</v>
      </c>
      <c r="AY423" s="195" t="s">
        <v>128</v>
      </c>
    </row>
    <row r="424" s="15" customFormat="1">
      <c r="A424" s="15"/>
      <c r="B424" s="202"/>
      <c r="C424" s="15"/>
      <c r="D424" s="187" t="s">
        <v>143</v>
      </c>
      <c r="E424" s="203" t="s">
        <v>1</v>
      </c>
      <c r="F424" s="204" t="s">
        <v>147</v>
      </c>
      <c r="G424" s="15"/>
      <c r="H424" s="205">
        <v>169.40000000000001</v>
      </c>
      <c r="I424" s="206"/>
      <c r="J424" s="15"/>
      <c r="K424" s="15"/>
      <c r="L424" s="202"/>
      <c r="M424" s="207"/>
      <c r="N424" s="208"/>
      <c r="O424" s="208"/>
      <c r="P424" s="208"/>
      <c r="Q424" s="208"/>
      <c r="R424" s="208"/>
      <c r="S424" s="208"/>
      <c r="T424" s="20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03" t="s">
        <v>143</v>
      </c>
      <c r="AU424" s="203" t="s">
        <v>77</v>
      </c>
      <c r="AV424" s="15" t="s">
        <v>134</v>
      </c>
      <c r="AW424" s="15" t="s">
        <v>30</v>
      </c>
      <c r="AX424" s="15" t="s">
        <v>80</v>
      </c>
      <c r="AY424" s="203" t="s">
        <v>128</v>
      </c>
    </row>
    <row r="425" s="2" customFormat="1" ht="24.15" customHeight="1">
      <c r="A425" s="38"/>
      <c r="B425" s="167"/>
      <c r="C425" s="168" t="s">
        <v>515</v>
      </c>
      <c r="D425" s="168" t="s">
        <v>130</v>
      </c>
      <c r="E425" s="169" t="s">
        <v>516</v>
      </c>
      <c r="F425" s="170" t="s">
        <v>517</v>
      </c>
      <c r="G425" s="171" t="s">
        <v>459</v>
      </c>
      <c r="H425" s="228"/>
      <c r="I425" s="173"/>
      <c r="J425" s="174">
        <f>ROUND(I425*H425,2)</f>
        <v>0</v>
      </c>
      <c r="K425" s="170" t="s">
        <v>140</v>
      </c>
      <c r="L425" s="39"/>
      <c r="M425" s="175" t="s">
        <v>1</v>
      </c>
      <c r="N425" s="176" t="s">
        <v>38</v>
      </c>
      <c r="O425" s="77"/>
      <c r="P425" s="177">
        <f>O425*H425</f>
        <v>0</v>
      </c>
      <c r="Q425" s="177">
        <v>0</v>
      </c>
      <c r="R425" s="177">
        <f>Q425*H425</f>
        <v>0</v>
      </c>
      <c r="S425" s="177">
        <v>0</v>
      </c>
      <c r="T425" s="17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79" t="s">
        <v>260</v>
      </c>
      <c r="AT425" s="179" t="s">
        <v>130</v>
      </c>
      <c r="AU425" s="179" t="s">
        <v>77</v>
      </c>
      <c r="AY425" s="19" t="s">
        <v>128</v>
      </c>
      <c r="BE425" s="180">
        <f>IF(N425="základní",J425,0)</f>
        <v>0</v>
      </c>
      <c r="BF425" s="180">
        <f>IF(N425="snížená",J425,0)</f>
        <v>0</v>
      </c>
      <c r="BG425" s="180">
        <f>IF(N425="zákl. přenesená",J425,0)</f>
        <v>0</v>
      </c>
      <c r="BH425" s="180">
        <f>IF(N425="sníž. přenesená",J425,0)</f>
        <v>0</v>
      </c>
      <c r="BI425" s="180">
        <f>IF(N425="nulová",J425,0)</f>
        <v>0</v>
      </c>
      <c r="BJ425" s="19" t="s">
        <v>80</v>
      </c>
      <c r="BK425" s="180">
        <f>ROUND(I425*H425,2)</f>
        <v>0</v>
      </c>
      <c r="BL425" s="19" t="s">
        <v>260</v>
      </c>
      <c r="BM425" s="179" t="s">
        <v>518</v>
      </c>
    </row>
    <row r="426" s="2" customFormat="1">
      <c r="A426" s="38"/>
      <c r="B426" s="39"/>
      <c r="C426" s="38"/>
      <c r="D426" s="181" t="s">
        <v>141</v>
      </c>
      <c r="E426" s="38"/>
      <c r="F426" s="182" t="s">
        <v>519</v>
      </c>
      <c r="G426" s="38"/>
      <c r="H426" s="38"/>
      <c r="I426" s="183"/>
      <c r="J426" s="38"/>
      <c r="K426" s="38"/>
      <c r="L426" s="39"/>
      <c r="M426" s="184"/>
      <c r="N426" s="185"/>
      <c r="O426" s="77"/>
      <c r="P426" s="77"/>
      <c r="Q426" s="77"/>
      <c r="R426" s="77"/>
      <c r="S426" s="77"/>
      <c r="T426" s="7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9" t="s">
        <v>141</v>
      </c>
      <c r="AU426" s="19" t="s">
        <v>77</v>
      </c>
    </row>
    <row r="427" s="12" customFormat="1" ht="22.8" customHeight="1">
      <c r="A427" s="12"/>
      <c r="B427" s="154"/>
      <c r="C427" s="12"/>
      <c r="D427" s="155" t="s">
        <v>72</v>
      </c>
      <c r="E427" s="165" t="s">
        <v>520</v>
      </c>
      <c r="F427" s="165" t="s">
        <v>521</v>
      </c>
      <c r="G427" s="12"/>
      <c r="H427" s="12"/>
      <c r="I427" s="157"/>
      <c r="J427" s="166">
        <f>BK427</f>
        <v>0</v>
      </c>
      <c r="K427" s="12"/>
      <c r="L427" s="154"/>
      <c r="M427" s="159"/>
      <c r="N427" s="160"/>
      <c r="O427" s="160"/>
      <c r="P427" s="161">
        <f>SUM(P428:P435)</f>
        <v>0</v>
      </c>
      <c r="Q427" s="160"/>
      <c r="R427" s="161">
        <f>SUM(R428:R435)</f>
        <v>0</v>
      </c>
      <c r="S427" s="160"/>
      <c r="T427" s="162">
        <f>SUM(T428:T435)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55" t="s">
        <v>77</v>
      </c>
      <c r="AT427" s="163" t="s">
        <v>72</v>
      </c>
      <c r="AU427" s="163" t="s">
        <v>80</v>
      </c>
      <c r="AY427" s="155" t="s">
        <v>128</v>
      </c>
      <c r="BK427" s="164">
        <f>SUM(BK428:BK435)</f>
        <v>0</v>
      </c>
    </row>
    <row r="428" s="2" customFormat="1" ht="24.15" customHeight="1">
      <c r="A428" s="38"/>
      <c r="B428" s="167"/>
      <c r="C428" s="168" t="s">
        <v>377</v>
      </c>
      <c r="D428" s="168" t="s">
        <v>130</v>
      </c>
      <c r="E428" s="169" t="s">
        <v>522</v>
      </c>
      <c r="F428" s="170" t="s">
        <v>523</v>
      </c>
      <c r="G428" s="171" t="s">
        <v>133</v>
      </c>
      <c r="H428" s="172">
        <v>27.413</v>
      </c>
      <c r="I428" s="173"/>
      <c r="J428" s="174">
        <f>ROUND(I428*H428,2)</f>
        <v>0</v>
      </c>
      <c r="K428" s="170" t="s">
        <v>140</v>
      </c>
      <c r="L428" s="39"/>
      <c r="M428" s="175" t="s">
        <v>1</v>
      </c>
      <c r="N428" s="176" t="s">
        <v>38</v>
      </c>
      <c r="O428" s="77"/>
      <c r="P428" s="177">
        <f>O428*H428</f>
        <v>0</v>
      </c>
      <c r="Q428" s="177">
        <v>0</v>
      </c>
      <c r="R428" s="177">
        <f>Q428*H428</f>
        <v>0</v>
      </c>
      <c r="S428" s="177">
        <v>0</v>
      </c>
      <c r="T428" s="17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79" t="s">
        <v>260</v>
      </c>
      <c r="AT428" s="179" t="s">
        <v>130</v>
      </c>
      <c r="AU428" s="179" t="s">
        <v>77</v>
      </c>
      <c r="AY428" s="19" t="s">
        <v>128</v>
      </c>
      <c r="BE428" s="180">
        <f>IF(N428="základní",J428,0)</f>
        <v>0</v>
      </c>
      <c r="BF428" s="180">
        <f>IF(N428="snížená",J428,0)</f>
        <v>0</v>
      </c>
      <c r="BG428" s="180">
        <f>IF(N428="zákl. přenesená",J428,0)</f>
        <v>0</v>
      </c>
      <c r="BH428" s="180">
        <f>IF(N428="sníž. přenesená",J428,0)</f>
        <v>0</v>
      </c>
      <c r="BI428" s="180">
        <f>IF(N428="nulová",J428,0)</f>
        <v>0</v>
      </c>
      <c r="BJ428" s="19" t="s">
        <v>80</v>
      </c>
      <c r="BK428" s="180">
        <f>ROUND(I428*H428,2)</f>
        <v>0</v>
      </c>
      <c r="BL428" s="19" t="s">
        <v>260</v>
      </c>
      <c r="BM428" s="179" t="s">
        <v>524</v>
      </c>
    </row>
    <row r="429" s="2" customFormat="1">
      <c r="A429" s="38"/>
      <c r="B429" s="39"/>
      <c r="C429" s="38"/>
      <c r="D429" s="181" t="s">
        <v>141</v>
      </c>
      <c r="E429" s="38"/>
      <c r="F429" s="182" t="s">
        <v>525</v>
      </c>
      <c r="G429" s="38"/>
      <c r="H429" s="38"/>
      <c r="I429" s="183"/>
      <c r="J429" s="38"/>
      <c r="K429" s="38"/>
      <c r="L429" s="39"/>
      <c r="M429" s="184"/>
      <c r="N429" s="185"/>
      <c r="O429" s="77"/>
      <c r="P429" s="77"/>
      <c r="Q429" s="77"/>
      <c r="R429" s="77"/>
      <c r="S429" s="77"/>
      <c r="T429" s="7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9" t="s">
        <v>141</v>
      </c>
      <c r="AU429" s="19" t="s">
        <v>77</v>
      </c>
    </row>
    <row r="430" s="13" customFormat="1">
      <c r="A430" s="13"/>
      <c r="B430" s="186"/>
      <c r="C430" s="13"/>
      <c r="D430" s="187" t="s">
        <v>143</v>
      </c>
      <c r="E430" s="188" t="s">
        <v>1</v>
      </c>
      <c r="F430" s="189" t="s">
        <v>526</v>
      </c>
      <c r="G430" s="13"/>
      <c r="H430" s="188" t="s">
        <v>1</v>
      </c>
      <c r="I430" s="190"/>
      <c r="J430" s="13"/>
      <c r="K430" s="13"/>
      <c r="L430" s="186"/>
      <c r="M430" s="191"/>
      <c r="N430" s="192"/>
      <c r="O430" s="192"/>
      <c r="P430" s="192"/>
      <c r="Q430" s="192"/>
      <c r="R430" s="192"/>
      <c r="S430" s="192"/>
      <c r="T430" s="19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8" t="s">
        <v>143</v>
      </c>
      <c r="AU430" s="188" t="s">
        <v>77</v>
      </c>
      <c r="AV430" s="13" t="s">
        <v>80</v>
      </c>
      <c r="AW430" s="13" t="s">
        <v>30</v>
      </c>
      <c r="AX430" s="13" t="s">
        <v>73</v>
      </c>
      <c r="AY430" s="188" t="s">
        <v>128</v>
      </c>
    </row>
    <row r="431" s="13" customFormat="1">
      <c r="A431" s="13"/>
      <c r="B431" s="186"/>
      <c r="C431" s="13"/>
      <c r="D431" s="187" t="s">
        <v>143</v>
      </c>
      <c r="E431" s="188" t="s">
        <v>1</v>
      </c>
      <c r="F431" s="189" t="s">
        <v>368</v>
      </c>
      <c r="G431" s="13"/>
      <c r="H431" s="188" t="s">
        <v>1</v>
      </c>
      <c r="I431" s="190"/>
      <c r="J431" s="13"/>
      <c r="K431" s="13"/>
      <c r="L431" s="186"/>
      <c r="M431" s="191"/>
      <c r="N431" s="192"/>
      <c r="O431" s="192"/>
      <c r="P431" s="192"/>
      <c r="Q431" s="192"/>
      <c r="R431" s="192"/>
      <c r="S431" s="192"/>
      <c r="T431" s="19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8" t="s">
        <v>143</v>
      </c>
      <c r="AU431" s="188" t="s">
        <v>77</v>
      </c>
      <c r="AV431" s="13" t="s">
        <v>80</v>
      </c>
      <c r="AW431" s="13" t="s">
        <v>30</v>
      </c>
      <c r="AX431" s="13" t="s">
        <v>73</v>
      </c>
      <c r="AY431" s="188" t="s">
        <v>128</v>
      </c>
    </row>
    <row r="432" s="14" customFormat="1">
      <c r="A432" s="14"/>
      <c r="B432" s="194"/>
      <c r="C432" s="14"/>
      <c r="D432" s="187" t="s">
        <v>143</v>
      </c>
      <c r="E432" s="195" t="s">
        <v>1</v>
      </c>
      <c r="F432" s="196" t="s">
        <v>369</v>
      </c>
      <c r="G432" s="14"/>
      <c r="H432" s="197">
        <v>27.413</v>
      </c>
      <c r="I432" s="198"/>
      <c r="J432" s="14"/>
      <c r="K432" s="14"/>
      <c r="L432" s="194"/>
      <c r="M432" s="199"/>
      <c r="N432" s="200"/>
      <c r="O432" s="200"/>
      <c r="P432" s="200"/>
      <c r="Q432" s="200"/>
      <c r="R432" s="200"/>
      <c r="S432" s="200"/>
      <c r="T432" s="20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5" t="s">
        <v>143</v>
      </c>
      <c r="AU432" s="195" t="s">
        <v>77</v>
      </c>
      <c r="AV432" s="14" t="s">
        <v>77</v>
      </c>
      <c r="AW432" s="14" t="s">
        <v>30</v>
      </c>
      <c r="AX432" s="14" t="s">
        <v>73</v>
      </c>
      <c r="AY432" s="195" t="s">
        <v>128</v>
      </c>
    </row>
    <row r="433" s="15" customFormat="1">
      <c r="A433" s="15"/>
      <c r="B433" s="202"/>
      <c r="C433" s="15"/>
      <c r="D433" s="187" t="s">
        <v>143</v>
      </c>
      <c r="E433" s="203" t="s">
        <v>1</v>
      </c>
      <c r="F433" s="204" t="s">
        <v>147</v>
      </c>
      <c r="G433" s="15"/>
      <c r="H433" s="205">
        <v>27.413</v>
      </c>
      <c r="I433" s="206"/>
      <c r="J433" s="15"/>
      <c r="K433" s="15"/>
      <c r="L433" s="202"/>
      <c r="M433" s="207"/>
      <c r="N433" s="208"/>
      <c r="O433" s="208"/>
      <c r="P433" s="208"/>
      <c r="Q433" s="208"/>
      <c r="R433" s="208"/>
      <c r="S433" s="208"/>
      <c r="T433" s="20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03" t="s">
        <v>143</v>
      </c>
      <c r="AU433" s="203" t="s">
        <v>77</v>
      </c>
      <c r="AV433" s="15" t="s">
        <v>134</v>
      </c>
      <c r="AW433" s="15" t="s">
        <v>30</v>
      </c>
      <c r="AX433" s="15" t="s">
        <v>80</v>
      </c>
      <c r="AY433" s="203" t="s">
        <v>128</v>
      </c>
    </row>
    <row r="434" s="2" customFormat="1" ht="24.15" customHeight="1">
      <c r="A434" s="38"/>
      <c r="B434" s="167"/>
      <c r="C434" s="168" t="s">
        <v>527</v>
      </c>
      <c r="D434" s="168" t="s">
        <v>130</v>
      </c>
      <c r="E434" s="169" t="s">
        <v>528</v>
      </c>
      <c r="F434" s="170" t="s">
        <v>529</v>
      </c>
      <c r="G434" s="171" t="s">
        <v>459</v>
      </c>
      <c r="H434" s="228"/>
      <c r="I434" s="173"/>
      <c r="J434" s="174">
        <f>ROUND(I434*H434,2)</f>
        <v>0</v>
      </c>
      <c r="K434" s="170" t="s">
        <v>140</v>
      </c>
      <c r="L434" s="39"/>
      <c r="M434" s="175" t="s">
        <v>1</v>
      </c>
      <c r="N434" s="176" t="s">
        <v>38</v>
      </c>
      <c r="O434" s="77"/>
      <c r="P434" s="177">
        <f>O434*H434</f>
        <v>0</v>
      </c>
      <c r="Q434" s="177">
        <v>0</v>
      </c>
      <c r="R434" s="177">
        <f>Q434*H434</f>
        <v>0</v>
      </c>
      <c r="S434" s="177">
        <v>0</v>
      </c>
      <c r="T434" s="17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79" t="s">
        <v>260</v>
      </c>
      <c r="AT434" s="179" t="s">
        <v>130</v>
      </c>
      <c r="AU434" s="179" t="s">
        <v>77</v>
      </c>
      <c r="AY434" s="19" t="s">
        <v>128</v>
      </c>
      <c r="BE434" s="180">
        <f>IF(N434="základní",J434,0)</f>
        <v>0</v>
      </c>
      <c r="BF434" s="180">
        <f>IF(N434="snížená",J434,0)</f>
        <v>0</v>
      </c>
      <c r="BG434" s="180">
        <f>IF(N434="zákl. přenesená",J434,0)</f>
        <v>0</v>
      </c>
      <c r="BH434" s="180">
        <f>IF(N434="sníž. přenesená",J434,0)</f>
        <v>0</v>
      </c>
      <c r="BI434" s="180">
        <f>IF(N434="nulová",J434,0)</f>
        <v>0</v>
      </c>
      <c r="BJ434" s="19" t="s">
        <v>80</v>
      </c>
      <c r="BK434" s="180">
        <f>ROUND(I434*H434,2)</f>
        <v>0</v>
      </c>
      <c r="BL434" s="19" t="s">
        <v>260</v>
      </c>
      <c r="BM434" s="179" t="s">
        <v>530</v>
      </c>
    </row>
    <row r="435" s="2" customFormat="1">
      <c r="A435" s="38"/>
      <c r="B435" s="39"/>
      <c r="C435" s="38"/>
      <c r="D435" s="181" t="s">
        <v>141</v>
      </c>
      <c r="E435" s="38"/>
      <c r="F435" s="182" t="s">
        <v>531</v>
      </c>
      <c r="G435" s="38"/>
      <c r="H435" s="38"/>
      <c r="I435" s="183"/>
      <c r="J435" s="38"/>
      <c r="K435" s="38"/>
      <c r="L435" s="39"/>
      <c r="M435" s="184"/>
      <c r="N435" s="185"/>
      <c r="O435" s="77"/>
      <c r="P435" s="77"/>
      <c r="Q435" s="77"/>
      <c r="R435" s="77"/>
      <c r="S435" s="77"/>
      <c r="T435" s="7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9" t="s">
        <v>141</v>
      </c>
      <c r="AU435" s="19" t="s">
        <v>77</v>
      </c>
    </row>
    <row r="436" s="12" customFormat="1" ht="22.8" customHeight="1">
      <c r="A436" s="12"/>
      <c r="B436" s="154"/>
      <c r="C436" s="12"/>
      <c r="D436" s="155" t="s">
        <v>72</v>
      </c>
      <c r="E436" s="165" t="s">
        <v>532</v>
      </c>
      <c r="F436" s="165" t="s">
        <v>533</v>
      </c>
      <c r="G436" s="12"/>
      <c r="H436" s="12"/>
      <c r="I436" s="157"/>
      <c r="J436" s="166">
        <f>BK436</f>
        <v>0</v>
      </c>
      <c r="K436" s="12"/>
      <c r="L436" s="154"/>
      <c r="M436" s="159"/>
      <c r="N436" s="160"/>
      <c r="O436" s="160"/>
      <c r="P436" s="161">
        <f>SUM(P437:P469)</f>
        <v>0</v>
      </c>
      <c r="Q436" s="160"/>
      <c r="R436" s="161">
        <f>SUM(R437:R469)</f>
        <v>0</v>
      </c>
      <c r="S436" s="160"/>
      <c r="T436" s="162">
        <f>SUM(T437:T469)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55" t="s">
        <v>77</v>
      </c>
      <c r="AT436" s="163" t="s">
        <v>72</v>
      </c>
      <c r="AU436" s="163" t="s">
        <v>80</v>
      </c>
      <c r="AY436" s="155" t="s">
        <v>128</v>
      </c>
      <c r="BK436" s="164">
        <f>SUM(BK437:BK469)</f>
        <v>0</v>
      </c>
    </row>
    <row r="437" s="2" customFormat="1" ht="33" customHeight="1">
      <c r="A437" s="38"/>
      <c r="B437" s="167"/>
      <c r="C437" s="168" t="s">
        <v>383</v>
      </c>
      <c r="D437" s="168" t="s">
        <v>130</v>
      </c>
      <c r="E437" s="169" t="s">
        <v>534</v>
      </c>
      <c r="F437" s="170" t="s">
        <v>535</v>
      </c>
      <c r="G437" s="171" t="s">
        <v>393</v>
      </c>
      <c r="H437" s="172">
        <v>20</v>
      </c>
      <c r="I437" s="173"/>
      <c r="J437" s="174">
        <f>ROUND(I437*H437,2)</f>
        <v>0</v>
      </c>
      <c r="K437" s="170" t="s">
        <v>140</v>
      </c>
      <c r="L437" s="39"/>
      <c r="M437" s="175" t="s">
        <v>1</v>
      </c>
      <c r="N437" s="176" t="s">
        <v>38</v>
      </c>
      <c r="O437" s="77"/>
      <c r="P437" s="177">
        <f>O437*H437</f>
        <v>0</v>
      </c>
      <c r="Q437" s="177">
        <v>0</v>
      </c>
      <c r="R437" s="177">
        <f>Q437*H437</f>
        <v>0</v>
      </c>
      <c r="S437" s="177">
        <v>0</v>
      </c>
      <c r="T437" s="17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79" t="s">
        <v>260</v>
      </c>
      <c r="AT437" s="179" t="s">
        <v>130</v>
      </c>
      <c r="AU437" s="179" t="s">
        <v>77</v>
      </c>
      <c r="AY437" s="19" t="s">
        <v>128</v>
      </c>
      <c r="BE437" s="180">
        <f>IF(N437="základní",J437,0)</f>
        <v>0</v>
      </c>
      <c r="BF437" s="180">
        <f>IF(N437="snížená",J437,0)</f>
        <v>0</v>
      </c>
      <c r="BG437" s="180">
        <f>IF(N437="zákl. přenesená",J437,0)</f>
        <v>0</v>
      </c>
      <c r="BH437" s="180">
        <f>IF(N437="sníž. přenesená",J437,0)</f>
        <v>0</v>
      </c>
      <c r="BI437" s="180">
        <f>IF(N437="nulová",J437,0)</f>
        <v>0</v>
      </c>
      <c r="BJ437" s="19" t="s">
        <v>80</v>
      </c>
      <c r="BK437" s="180">
        <f>ROUND(I437*H437,2)</f>
        <v>0</v>
      </c>
      <c r="BL437" s="19" t="s">
        <v>260</v>
      </c>
      <c r="BM437" s="179" t="s">
        <v>536</v>
      </c>
    </row>
    <row r="438" s="2" customFormat="1">
      <c r="A438" s="38"/>
      <c r="B438" s="39"/>
      <c r="C438" s="38"/>
      <c r="D438" s="181" t="s">
        <v>141</v>
      </c>
      <c r="E438" s="38"/>
      <c r="F438" s="182" t="s">
        <v>537</v>
      </c>
      <c r="G438" s="38"/>
      <c r="H438" s="38"/>
      <c r="I438" s="183"/>
      <c r="J438" s="38"/>
      <c r="K438" s="38"/>
      <c r="L438" s="39"/>
      <c r="M438" s="184"/>
      <c r="N438" s="185"/>
      <c r="O438" s="77"/>
      <c r="P438" s="77"/>
      <c r="Q438" s="77"/>
      <c r="R438" s="77"/>
      <c r="S438" s="77"/>
      <c r="T438" s="7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9" t="s">
        <v>141</v>
      </c>
      <c r="AU438" s="19" t="s">
        <v>77</v>
      </c>
    </row>
    <row r="439" s="13" customFormat="1">
      <c r="A439" s="13"/>
      <c r="B439" s="186"/>
      <c r="C439" s="13"/>
      <c r="D439" s="187" t="s">
        <v>143</v>
      </c>
      <c r="E439" s="188" t="s">
        <v>1</v>
      </c>
      <c r="F439" s="189" t="s">
        <v>538</v>
      </c>
      <c r="G439" s="13"/>
      <c r="H439" s="188" t="s">
        <v>1</v>
      </c>
      <c r="I439" s="190"/>
      <c r="J439" s="13"/>
      <c r="K439" s="13"/>
      <c r="L439" s="186"/>
      <c r="M439" s="191"/>
      <c r="N439" s="192"/>
      <c r="O439" s="192"/>
      <c r="P439" s="192"/>
      <c r="Q439" s="192"/>
      <c r="R439" s="192"/>
      <c r="S439" s="192"/>
      <c r="T439" s="19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8" t="s">
        <v>143</v>
      </c>
      <c r="AU439" s="188" t="s">
        <v>77</v>
      </c>
      <c r="AV439" s="13" t="s">
        <v>80</v>
      </c>
      <c r="AW439" s="13" t="s">
        <v>30</v>
      </c>
      <c r="AX439" s="13" t="s">
        <v>73</v>
      </c>
      <c r="AY439" s="188" t="s">
        <v>128</v>
      </c>
    </row>
    <row r="440" s="14" customFormat="1">
      <c r="A440" s="14"/>
      <c r="B440" s="194"/>
      <c r="C440" s="14"/>
      <c r="D440" s="187" t="s">
        <v>143</v>
      </c>
      <c r="E440" s="195" t="s">
        <v>1</v>
      </c>
      <c r="F440" s="196" t="s">
        <v>268</v>
      </c>
      <c r="G440" s="14"/>
      <c r="H440" s="197">
        <v>20</v>
      </c>
      <c r="I440" s="198"/>
      <c r="J440" s="14"/>
      <c r="K440" s="14"/>
      <c r="L440" s="194"/>
      <c r="M440" s="199"/>
      <c r="N440" s="200"/>
      <c r="O440" s="200"/>
      <c r="P440" s="200"/>
      <c r="Q440" s="200"/>
      <c r="R440" s="200"/>
      <c r="S440" s="200"/>
      <c r="T440" s="20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5" t="s">
        <v>143</v>
      </c>
      <c r="AU440" s="195" t="s">
        <v>77</v>
      </c>
      <c r="AV440" s="14" t="s">
        <v>77</v>
      </c>
      <c r="AW440" s="14" t="s">
        <v>30</v>
      </c>
      <c r="AX440" s="14" t="s">
        <v>73</v>
      </c>
      <c r="AY440" s="195" t="s">
        <v>128</v>
      </c>
    </row>
    <row r="441" s="15" customFormat="1">
      <c r="A441" s="15"/>
      <c r="B441" s="202"/>
      <c r="C441" s="15"/>
      <c r="D441" s="187" t="s">
        <v>143</v>
      </c>
      <c r="E441" s="203" t="s">
        <v>1</v>
      </c>
      <c r="F441" s="204" t="s">
        <v>147</v>
      </c>
      <c r="G441" s="15"/>
      <c r="H441" s="205">
        <v>20</v>
      </c>
      <c r="I441" s="206"/>
      <c r="J441" s="15"/>
      <c r="K441" s="15"/>
      <c r="L441" s="202"/>
      <c r="M441" s="207"/>
      <c r="N441" s="208"/>
      <c r="O441" s="208"/>
      <c r="P441" s="208"/>
      <c r="Q441" s="208"/>
      <c r="R441" s="208"/>
      <c r="S441" s="208"/>
      <c r="T441" s="209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03" t="s">
        <v>143</v>
      </c>
      <c r="AU441" s="203" t="s">
        <v>77</v>
      </c>
      <c r="AV441" s="15" t="s">
        <v>134</v>
      </c>
      <c r="AW441" s="15" t="s">
        <v>30</v>
      </c>
      <c r="AX441" s="15" t="s">
        <v>80</v>
      </c>
      <c r="AY441" s="203" t="s">
        <v>128</v>
      </c>
    </row>
    <row r="442" s="2" customFormat="1" ht="24.15" customHeight="1">
      <c r="A442" s="38"/>
      <c r="B442" s="167"/>
      <c r="C442" s="168" t="s">
        <v>539</v>
      </c>
      <c r="D442" s="168" t="s">
        <v>130</v>
      </c>
      <c r="E442" s="169" t="s">
        <v>540</v>
      </c>
      <c r="F442" s="170" t="s">
        <v>541</v>
      </c>
      <c r="G442" s="171" t="s">
        <v>393</v>
      </c>
      <c r="H442" s="172">
        <v>1.78</v>
      </c>
      <c r="I442" s="173"/>
      <c r="J442" s="174">
        <f>ROUND(I442*H442,2)</f>
        <v>0</v>
      </c>
      <c r="K442" s="170" t="s">
        <v>140</v>
      </c>
      <c r="L442" s="39"/>
      <c r="M442" s="175" t="s">
        <v>1</v>
      </c>
      <c r="N442" s="176" t="s">
        <v>38</v>
      </c>
      <c r="O442" s="77"/>
      <c r="P442" s="177">
        <f>O442*H442</f>
        <v>0</v>
      </c>
      <c r="Q442" s="177">
        <v>0</v>
      </c>
      <c r="R442" s="177">
        <f>Q442*H442</f>
        <v>0</v>
      </c>
      <c r="S442" s="177">
        <v>0</v>
      </c>
      <c r="T442" s="17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79" t="s">
        <v>260</v>
      </c>
      <c r="AT442" s="179" t="s">
        <v>130</v>
      </c>
      <c r="AU442" s="179" t="s">
        <v>77</v>
      </c>
      <c r="AY442" s="19" t="s">
        <v>128</v>
      </c>
      <c r="BE442" s="180">
        <f>IF(N442="základní",J442,0)</f>
        <v>0</v>
      </c>
      <c r="BF442" s="180">
        <f>IF(N442="snížená",J442,0)</f>
        <v>0</v>
      </c>
      <c r="BG442" s="180">
        <f>IF(N442="zákl. přenesená",J442,0)</f>
        <v>0</v>
      </c>
      <c r="BH442" s="180">
        <f>IF(N442="sníž. přenesená",J442,0)</f>
        <v>0</v>
      </c>
      <c r="BI442" s="180">
        <f>IF(N442="nulová",J442,0)</f>
        <v>0</v>
      </c>
      <c r="BJ442" s="19" t="s">
        <v>80</v>
      </c>
      <c r="BK442" s="180">
        <f>ROUND(I442*H442,2)</f>
        <v>0</v>
      </c>
      <c r="BL442" s="19" t="s">
        <v>260</v>
      </c>
      <c r="BM442" s="179" t="s">
        <v>542</v>
      </c>
    </row>
    <row r="443" s="2" customFormat="1">
      <c r="A443" s="38"/>
      <c r="B443" s="39"/>
      <c r="C443" s="38"/>
      <c r="D443" s="181" t="s">
        <v>141</v>
      </c>
      <c r="E443" s="38"/>
      <c r="F443" s="182" t="s">
        <v>543</v>
      </c>
      <c r="G443" s="38"/>
      <c r="H443" s="38"/>
      <c r="I443" s="183"/>
      <c r="J443" s="38"/>
      <c r="K443" s="38"/>
      <c r="L443" s="39"/>
      <c r="M443" s="184"/>
      <c r="N443" s="185"/>
      <c r="O443" s="77"/>
      <c r="P443" s="77"/>
      <c r="Q443" s="77"/>
      <c r="R443" s="77"/>
      <c r="S443" s="77"/>
      <c r="T443" s="7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9" t="s">
        <v>141</v>
      </c>
      <c r="AU443" s="19" t="s">
        <v>77</v>
      </c>
    </row>
    <row r="444" s="13" customFormat="1">
      <c r="A444" s="13"/>
      <c r="B444" s="186"/>
      <c r="C444" s="13"/>
      <c r="D444" s="187" t="s">
        <v>143</v>
      </c>
      <c r="E444" s="188" t="s">
        <v>1</v>
      </c>
      <c r="F444" s="189" t="s">
        <v>544</v>
      </c>
      <c r="G444" s="13"/>
      <c r="H444" s="188" t="s">
        <v>1</v>
      </c>
      <c r="I444" s="190"/>
      <c r="J444" s="13"/>
      <c r="K444" s="13"/>
      <c r="L444" s="186"/>
      <c r="M444" s="191"/>
      <c r="N444" s="192"/>
      <c r="O444" s="192"/>
      <c r="P444" s="192"/>
      <c r="Q444" s="192"/>
      <c r="R444" s="192"/>
      <c r="S444" s="192"/>
      <c r="T444" s="19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143</v>
      </c>
      <c r="AU444" s="188" t="s">
        <v>77</v>
      </c>
      <c r="AV444" s="13" t="s">
        <v>80</v>
      </c>
      <c r="AW444" s="13" t="s">
        <v>30</v>
      </c>
      <c r="AX444" s="13" t="s">
        <v>73</v>
      </c>
      <c r="AY444" s="188" t="s">
        <v>128</v>
      </c>
    </row>
    <row r="445" s="14" customFormat="1">
      <c r="A445" s="14"/>
      <c r="B445" s="194"/>
      <c r="C445" s="14"/>
      <c r="D445" s="187" t="s">
        <v>143</v>
      </c>
      <c r="E445" s="195" t="s">
        <v>1</v>
      </c>
      <c r="F445" s="196" t="s">
        <v>545</v>
      </c>
      <c r="G445" s="14"/>
      <c r="H445" s="197">
        <v>1.78</v>
      </c>
      <c r="I445" s="198"/>
      <c r="J445" s="14"/>
      <c r="K445" s="14"/>
      <c r="L445" s="194"/>
      <c r="M445" s="199"/>
      <c r="N445" s="200"/>
      <c r="O445" s="200"/>
      <c r="P445" s="200"/>
      <c r="Q445" s="200"/>
      <c r="R445" s="200"/>
      <c r="S445" s="200"/>
      <c r="T445" s="20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95" t="s">
        <v>143</v>
      </c>
      <c r="AU445" s="195" t="s">
        <v>77</v>
      </c>
      <c r="AV445" s="14" t="s">
        <v>77</v>
      </c>
      <c r="AW445" s="14" t="s">
        <v>30</v>
      </c>
      <c r="AX445" s="14" t="s">
        <v>73</v>
      </c>
      <c r="AY445" s="195" t="s">
        <v>128</v>
      </c>
    </row>
    <row r="446" s="15" customFormat="1">
      <c r="A446" s="15"/>
      <c r="B446" s="202"/>
      <c r="C446" s="15"/>
      <c r="D446" s="187" t="s">
        <v>143</v>
      </c>
      <c r="E446" s="203" t="s">
        <v>1</v>
      </c>
      <c r="F446" s="204" t="s">
        <v>147</v>
      </c>
      <c r="G446" s="15"/>
      <c r="H446" s="205">
        <v>1.78</v>
      </c>
      <c r="I446" s="206"/>
      <c r="J446" s="15"/>
      <c r="K446" s="15"/>
      <c r="L446" s="202"/>
      <c r="M446" s="207"/>
      <c r="N446" s="208"/>
      <c r="O446" s="208"/>
      <c r="P446" s="208"/>
      <c r="Q446" s="208"/>
      <c r="R446" s="208"/>
      <c r="S446" s="208"/>
      <c r="T446" s="20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03" t="s">
        <v>143</v>
      </c>
      <c r="AU446" s="203" t="s">
        <v>77</v>
      </c>
      <c r="AV446" s="15" t="s">
        <v>134</v>
      </c>
      <c r="AW446" s="15" t="s">
        <v>30</v>
      </c>
      <c r="AX446" s="15" t="s">
        <v>80</v>
      </c>
      <c r="AY446" s="203" t="s">
        <v>128</v>
      </c>
    </row>
    <row r="447" s="2" customFormat="1" ht="24.15" customHeight="1">
      <c r="A447" s="38"/>
      <c r="B447" s="167"/>
      <c r="C447" s="168" t="s">
        <v>388</v>
      </c>
      <c r="D447" s="168" t="s">
        <v>130</v>
      </c>
      <c r="E447" s="169" t="s">
        <v>546</v>
      </c>
      <c r="F447" s="170" t="s">
        <v>547</v>
      </c>
      <c r="G447" s="171" t="s">
        <v>393</v>
      </c>
      <c r="H447" s="172">
        <v>57.439999999999998</v>
      </c>
      <c r="I447" s="173"/>
      <c r="J447" s="174">
        <f>ROUND(I447*H447,2)</f>
        <v>0</v>
      </c>
      <c r="K447" s="170" t="s">
        <v>140</v>
      </c>
      <c r="L447" s="39"/>
      <c r="M447" s="175" t="s">
        <v>1</v>
      </c>
      <c r="N447" s="176" t="s">
        <v>38</v>
      </c>
      <c r="O447" s="77"/>
      <c r="P447" s="177">
        <f>O447*H447</f>
        <v>0</v>
      </c>
      <c r="Q447" s="177">
        <v>0</v>
      </c>
      <c r="R447" s="177">
        <f>Q447*H447</f>
        <v>0</v>
      </c>
      <c r="S447" s="177">
        <v>0</v>
      </c>
      <c r="T447" s="17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79" t="s">
        <v>260</v>
      </c>
      <c r="AT447" s="179" t="s">
        <v>130</v>
      </c>
      <c r="AU447" s="179" t="s">
        <v>77</v>
      </c>
      <c r="AY447" s="19" t="s">
        <v>128</v>
      </c>
      <c r="BE447" s="180">
        <f>IF(N447="základní",J447,0)</f>
        <v>0</v>
      </c>
      <c r="BF447" s="180">
        <f>IF(N447="snížená",J447,0)</f>
        <v>0</v>
      </c>
      <c r="BG447" s="180">
        <f>IF(N447="zákl. přenesená",J447,0)</f>
        <v>0</v>
      </c>
      <c r="BH447" s="180">
        <f>IF(N447="sníž. přenesená",J447,0)</f>
        <v>0</v>
      </c>
      <c r="BI447" s="180">
        <f>IF(N447="nulová",J447,0)</f>
        <v>0</v>
      </c>
      <c r="BJ447" s="19" t="s">
        <v>80</v>
      </c>
      <c r="BK447" s="180">
        <f>ROUND(I447*H447,2)</f>
        <v>0</v>
      </c>
      <c r="BL447" s="19" t="s">
        <v>260</v>
      </c>
      <c r="BM447" s="179" t="s">
        <v>548</v>
      </c>
    </row>
    <row r="448" s="2" customFormat="1">
      <c r="A448" s="38"/>
      <c r="B448" s="39"/>
      <c r="C448" s="38"/>
      <c r="D448" s="181" t="s">
        <v>141</v>
      </c>
      <c r="E448" s="38"/>
      <c r="F448" s="182" t="s">
        <v>549</v>
      </c>
      <c r="G448" s="38"/>
      <c r="H448" s="38"/>
      <c r="I448" s="183"/>
      <c r="J448" s="38"/>
      <c r="K448" s="38"/>
      <c r="L448" s="39"/>
      <c r="M448" s="184"/>
      <c r="N448" s="185"/>
      <c r="O448" s="77"/>
      <c r="P448" s="77"/>
      <c r="Q448" s="77"/>
      <c r="R448" s="77"/>
      <c r="S448" s="77"/>
      <c r="T448" s="7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141</v>
      </c>
      <c r="AU448" s="19" t="s">
        <v>77</v>
      </c>
    </row>
    <row r="449" s="13" customFormat="1">
      <c r="A449" s="13"/>
      <c r="B449" s="186"/>
      <c r="C449" s="13"/>
      <c r="D449" s="187" t="s">
        <v>143</v>
      </c>
      <c r="E449" s="188" t="s">
        <v>1</v>
      </c>
      <c r="F449" s="189" t="s">
        <v>550</v>
      </c>
      <c r="G449" s="13"/>
      <c r="H449" s="188" t="s">
        <v>1</v>
      </c>
      <c r="I449" s="190"/>
      <c r="J449" s="13"/>
      <c r="K449" s="13"/>
      <c r="L449" s="186"/>
      <c r="M449" s="191"/>
      <c r="N449" s="192"/>
      <c r="O449" s="192"/>
      <c r="P449" s="192"/>
      <c r="Q449" s="192"/>
      <c r="R449" s="192"/>
      <c r="S449" s="192"/>
      <c r="T449" s="19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8" t="s">
        <v>143</v>
      </c>
      <c r="AU449" s="188" t="s">
        <v>77</v>
      </c>
      <c r="AV449" s="13" t="s">
        <v>80</v>
      </c>
      <c r="AW449" s="13" t="s">
        <v>30</v>
      </c>
      <c r="AX449" s="13" t="s">
        <v>73</v>
      </c>
      <c r="AY449" s="188" t="s">
        <v>128</v>
      </c>
    </row>
    <row r="450" s="14" customFormat="1">
      <c r="A450" s="14"/>
      <c r="B450" s="194"/>
      <c r="C450" s="14"/>
      <c r="D450" s="187" t="s">
        <v>143</v>
      </c>
      <c r="E450" s="195" t="s">
        <v>1</v>
      </c>
      <c r="F450" s="196" t="s">
        <v>551</v>
      </c>
      <c r="G450" s="14"/>
      <c r="H450" s="197">
        <v>19.84</v>
      </c>
      <c r="I450" s="198"/>
      <c r="J450" s="14"/>
      <c r="K450" s="14"/>
      <c r="L450" s="194"/>
      <c r="M450" s="199"/>
      <c r="N450" s="200"/>
      <c r="O450" s="200"/>
      <c r="P450" s="200"/>
      <c r="Q450" s="200"/>
      <c r="R450" s="200"/>
      <c r="S450" s="200"/>
      <c r="T450" s="20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5" t="s">
        <v>143</v>
      </c>
      <c r="AU450" s="195" t="s">
        <v>77</v>
      </c>
      <c r="AV450" s="14" t="s">
        <v>77</v>
      </c>
      <c r="AW450" s="14" t="s">
        <v>30</v>
      </c>
      <c r="AX450" s="14" t="s">
        <v>73</v>
      </c>
      <c r="AY450" s="195" t="s">
        <v>128</v>
      </c>
    </row>
    <row r="451" s="13" customFormat="1">
      <c r="A451" s="13"/>
      <c r="B451" s="186"/>
      <c r="C451" s="13"/>
      <c r="D451" s="187" t="s">
        <v>143</v>
      </c>
      <c r="E451" s="188" t="s">
        <v>1</v>
      </c>
      <c r="F451" s="189" t="s">
        <v>552</v>
      </c>
      <c r="G451" s="13"/>
      <c r="H451" s="188" t="s">
        <v>1</v>
      </c>
      <c r="I451" s="190"/>
      <c r="J451" s="13"/>
      <c r="K451" s="13"/>
      <c r="L451" s="186"/>
      <c r="M451" s="191"/>
      <c r="N451" s="192"/>
      <c r="O451" s="192"/>
      <c r="P451" s="192"/>
      <c r="Q451" s="192"/>
      <c r="R451" s="192"/>
      <c r="S451" s="192"/>
      <c r="T451" s="19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8" t="s">
        <v>143</v>
      </c>
      <c r="AU451" s="188" t="s">
        <v>77</v>
      </c>
      <c r="AV451" s="13" t="s">
        <v>80</v>
      </c>
      <c r="AW451" s="13" t="s">
        <v>30</v>
      </c>
      <c r="AX451" s="13" t="s">
        <v>73</v>
      </c>
      <c r="AY451" s="188" t="s">
        <v>128</v>
      </c>
    </row>
    <row r="452" s="14" customFormat="1">
      <c r="A452" s="14"/>
      <c r="B452" s="194"/>
      <c r="C452" s="14"/>
      <c r="D452" s="187" t="s">
        <v>143</v>
      </c>
      <c r="E452" s="195" t="s">
        <v>1</v>
      </c>
      <c r="F452" s="196" t="s">
        <v>553</v>
      </c>
      <c r="G452" s="14"/>
      <c r="H452" s="197">
        <v>18.27</v>
      </c>
      <c r="I452" s="198"/>
      <c r="J452" s="14"/>
      <c r="K452" s="14"/>
      <c r="L452" s="194"/>
      <c r="M452" s="199"/>
      <c r="N452" s="200"/>
      <c r="O452" s="200"/>
      <c r="P452" s="200"/>
      <c r="Q452" s="200"/>
      <c r="R452" s="200"/>
      <c r="S452" s="200"/>
      <c r="T452" s="20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5" t="s">
        <v>143</v>
      </c>
      <c r="AU452" s="195" t="s">
        <v>77</v>
      </c>
      <c r="AV452" s="14" t="s">
        <v>77</v>
      </c>
      <c r="AW452" s="14" t="s">
        <v>30</v>
      </c>
      <c r="AX452" s="14" t="s">
        <v>73</v>
      </c>
      <c r="AY452" s="195" t="s">
        <v>128</v>
      </c>
    </row>
    <row r="453" s="13" customFormat="1">
      <c r="A453" s="13"/>
      <c r="B453" s="186"/>
      <c r="C453" s="13"/>
      <c r="D453" s="187" t="s">
        <v>143</v>
      </c>
      <c r="E453" s="188" t="s">
        <v>1</v>
      </c>
      <c r="F453" s="189" t="s">
        <v>554</v>
      </c>
      <c r="G453" s="13"/>
      <c r="H453" s="188" t="s">
        <v>1</v>
      </c>
      <c r="I453" s="190"/>
      <c r="J453" s="13"/>
      <c r="K453" s="13"/>
      <c r="L453" s="186"/>
      <c r="M453" s="191"/>
      <c r="N453" s="192"/>
      <c r="O453" s="192"/>
      <c r="P453" s="192"/>
      <c r="Q453" s="192"/>
      <c r="R453" s="192"/>
      <c r="S453" s="192"/>
      <c r="T453" s="19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143</v>
      </c>
      <c r="AU453" s="188" t="s">
        <v>77</v>
      </c>
      <c r="AV453" s="13" t="s">
        <v>80</v>
      </c>
      <c r="AW453" s="13" t="s">
        <v>30</v>
      </c>
      <c r="AX453" s="13" t="s">
        <v>73</v>
      </c>
      <c r="AY453" s="188" t="s">
        <v>128</v>
      </c>
    </row>
    <row r="454" s="14" customFormat="1">
      <c r="A454" s="14"/>
      <c r="B454" s="194"/>
      <c r="C454" s="14"/>
      <c r="D454" s="187" t="s">
        <v>143</v>
      </c>
      <c r="E454" s="195" t="s">
        <v>1</v>
      </c>
      <c r="F454" s="196" t="s">
        <v>555</v>
      </c>
      <c r="G454" s="14"/>
      <c r="H454" s="197">
        <v>10.449999999999999</v>
      </c>
      <c r="I454" s="198"/>
      <c r="J454" s="14"/>
      <c r="K454" s="14"/>
      <c r="L454" s="194"/>
      <c r="M454" s="199"/>
      <c r="N454" s="200"/>
      <c r="O454" s="200"/>
      <c r="P454" s="200"/>
      <c r="Q454" s="200"/>
      <c r="R454" s="200"/>
      <c r="S454" s="200"/>
      <c r="T454" s="20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95" t="s">
        <v>143</v>
      </c>
      <c r="AU454" s="195" t="s">
        <v>77</v>
      </c>
      <c r="AV454" s="14" t="s">
        <v>77</v>
      </c>
      <c r="AW454" s="14" t="s">
        <v>30</v>
      </c>
      <c r="AX454" s="14" t="s">
        <v>73</v>
      </c>
      <c r="AY454" s="195" t="s">
        <v>128</v>
      </c>
    </row>
    <row r="455" s="13" customFormat="1">
      <c r="A455" s="13"/>
      <c r="B455" s="186"/>
      <c r="C455" s="13"/>
      <c r="D455" s="187" t="s">
        <v>143</v>
      </c>
      <c r="E455" s="188" t="s">
        <v>1</v>
      </c>
      <c r="F455" s="189" t="s">
        <v>556</v>
      </c>
      <c r="G455" s="13"/>
      <c r="H455" s="188" t="s">
        <v>1</v>
      </c>
      <c r="I455" s="190"/>
      <c r="J455" s="13"/>
      <c r="K455" s="13"/>
      <c r="L455" s="186"/>
      <c r="M455" s="191"/>
      <c r="N455" s="192"/>
      <c r="O455" s="192"/>
      <c r="P455" s="192"/>
      <c r="Q455" s="192"/>
      <c r="R455" s="192"/>
      <c r="S455" s="192"/>
      <c r="T455" s="19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8" t="s">
        <v>143</v>
      </c>
      <c r="AU455" s="188" t="s">
        <v>77</v>
      </c>
      <c r="AV455" s="13" t="s">
        <v>80</v>
      </c>
      <c r="AW455" s="13" t="s">
        <v>30</v>
      </c>
      <c r="AX455" s="13" t="s">
        <v>73</v>
      </c>
      <c r="AY455" s="188" t="s">
        <v>128</v>
      </c>
    </row>
    <row r="456" s="14" customFormat="1">
      <c r="A456" s="14"/>
      <c r="B456" s="194"/>
      <c r="C456" s="14"/>
      <c r="D456" s="187" t="s">
        <v>143</v>
      </c>
      <c r="E456" s="195" t="s">
        <v>1</v>
      </c>
      <c r="F456" s="196" t="s">
        <v>557</v>
      </c>
      <c r="G456" s="14"/>
      <c r="H456" s="197">
        <v>5.9000000000000004</v>
      </c>
      <c r="I456" s="198"/>
      <c r="J456" s="14"/>
      <c r="K456" s="14"/>
      <c r="L456" s="194"/>
      <c r="M456" s="199"/>
      <c r="N456" s="200"/>
      <c r="O456" s="200"/>
      <c r="P456" s="200"/>
      <c r="Q456" s="200"/>
      <c r="R456" s="200"/>
      <c r="S456" s="200"/>
      <c r="T456" s="20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5" t="s">
        <v>143</v>
      </c>
      <c r="AU456" s="195" t="s">
        <v>77</v>
      </c>
      <c r="AV456" s="14" t="s">
        <v>77</v>
      </c>
      <c r="AW456" s="14" t="s">
        <v>30</v>
      </c>
      <c r="AX456" s="14" t="s">
        <v>73</v>
      </c>
      <c r="AY456" s="195" t="s">
        <v>128</v>
      </c>
    </row>
    <row r="457" s="13" customFormat="1">
      <c r="A457" s="13"/>
      <c r="B457" s="186"/>
      <c r="C457" s="13"/>
      <c r="D457" s="187" t="s">
        <v>143</v>
      </c>
      <c r="E457" s="188" t="s">
        <v>1</v>
      </c>
      <c r="F457" s="189" t="s">
        <v>558</v>
      </c>
      <c r="G457" s="13"/>
      <c r="H457" s="188" t="s">
        <v>1</v>
      </c>
      <c r="I457" s="190"/>
      <c r="J457" s="13"/>
      <c r="K457" s="13"/>
      <c r="L457" s="186"/>
      <c r="M457" s="191"/>
      <c r="N457" s="192"/>
      <c r="O457" s="192"/>
      <c r="P457" s="192"/>
      <c r="Q457" s="192"/>
      <c r="R457" s="192"/>
      <c r="S457" s="192"/>
      <c r="T457" s="19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8" t="s">
        <v>143</v>
      </c>
      <c r="AU457" s="188" t="s">
        <v>77</v>
      </c>
      <c r="AV457" s="13" t="s">
        <v>80</v>
      </c>
      <c r="AW457" s="13" t="s">
        <v>30</v>
      </c>
      <c r="AX457" s="13" t="s">
        <v>73</v>
      </c>
      <c r="AY457" s="188" t="s">
        <v>128</v>
      </c>
    </row>
    <row r="458" s="14" customFormat="1">
      <c r="A458" s="14"/>
      <c r="B458" s="194"/>
      <c r="C458" s="14"/>
      <c r="D458" s="187" t="s">
        <v>143</v>
      </c>
      <c r="E458" s="195" t="s">
        <v>1</v>
      </c>
      <c r="F458" s="196" t="s">
        <v>559</v>
      </c>
      <c r="G458" s="14"/>
      <c r="H458" s="197">
        <v>2.98</v>
      </c>
      <c r="I458" s="198"/>
      <c r="J458" s="14"/>
      <c r="K458" s="14"/>
      <c r="L458" s="194"/>
      <c r="M458" s="199"/>
      <c r="N458" s="200"/>
      <c r="O458" s="200"/>
      <c r="P458" s="200"/>
      <c r="Q458" s="200"/>
      <c r="R458" s="200"/>
      <c r="S458" s="200"/>
      <c r="T458" s="20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5" t="s">
        <v>143</v>
      </c>
      <c r="AU458" s="195" t="s">
        <v>77</v>
      </c>
      <c r="AV458" s="14" t="s">
        <v>77</v>
      </c>
      <c r="AW458" s="14" t="s">
        <v>30</v>
      </c>
      <c r="AX458" s="14" t="s">
        <v>73</v>
      </c>
      <c r="AY458" s="195" t="s">
        <v>128</v>
      </c>
    </row>
    <row r="459" s="15" customFormat="1">
      <c r="A459" s="15"/>
      <c r="B459" s="202"/>
      <c r="C459" s="15"/>
      <c r="D459" s="187" t="s">
        <v>143</v>
      </c>
      <c r="E459" s="203" t="s">
        <v>1</v>
      </c>
      <c r="F459" s="204" t="s">
        <v>147</v>
      </c>
      <c r="G459" s="15"/>
      <c r="H459" s="205">
        <v>57.439999999999998</v>
      </c>
      <c r="I459" s="206"/>
      <c r="J459" s="15"/>
      <c r="K459" s="15"/>
      <c r="L459" s="202"/>
      <c r="M459" s="207"/>
      <c r="N459" s="208"/>
      <c r="O459" s="208"/>
      <c r="P459" s="208"/>
      <c r="Q459" s="208"/>
      <c r="R459" s="208"/>
      <c r="S459" s="208"/>
      <c r="T459" s="209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03" t="s">
        <v>143</v>
      </c>
      <c r="AU459" s="203" t="s">
        <v>77</v>
      </c>
      <c r="AV459" s="15" t="s">
        <v>134</v>
      </c>
      <c r="AW459" s="15" t="s">
        <v>30</v>
      </c>
      <c r="AX459" s="15" t="s">
        <v>80</v>
      </c>
      <c r="AY459" s="203" t="s">
        <v>128</v>
      </c>
    </row>
    <row r="460" s="2" customFormat="1" ht="44.25" customHeight="1">
      <c r="A460" s="38"/>
      <c r="B460" s="167"/>
      <c r="C460" s="168" t="s">
        <v>560</v>
      </c>
      <c r="D460" s="168" t="s">
        <v>130</v>
      </c>
      <c r="E460" s="169" t="s">
        <v>561</v>
      </c>
      <c r="F460" s="170" t="s">
        <v>562</v>
      </c>
      <c r="G460" s="171" t="s">
        <v>393</v>
      </c>
      <c r="H460" s="172">
        <v>46</v>
      </c>
      <c r="I460" s="173"/>
      <c r="J460" s="174">
        <f>ROUND(I460*H460,2)</f>
        <v>0</v>
      </c>
      <c r="K460" s="170" t="s">
        <v>1</v>
      </c>
      <c r="L460" s="39"/>
      <c r="M460" s="175" t="s">
        <v>1</v>
      </c>
      <c r="N460" s="176" t="s">
        <v>38</v>
      </c>
      <c r="O460" s="77"/>
      <c r="P460" s="177">
        <f>O460*H460</f>
        <v>0</v>
      </c>
      <c r="Q460" s="177">
        <v>0</v>
      </c>
      <c r="R460" s="177">
        <f>Q460*H460</f>
        <v>0</v>
      </c>
      <c r="S460" s="177">
        <v>0</v>
      </c>
      <c r="T460" s="17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179" t="s">
        <v>260</v>
      </c>
      <c r="AT460" s="179" t="s">
        <v>130</v>
      </c>
      <c r="AU460" s="179" t="s">
        <v>77</v>
      </c>
      <c r="AY460" s="19" t="s">
        <v>128</v>
      </c>
      <c r="BE460" s="180">
        <f>IF(N460="základní",J460,0)</f>
        <v>0</v>
      </c>
      <c r="BF460" s="180">
        <f>IF(N460="snížená",J460,0)</f>
        <v>0</v>
      </c>
      <c r="BG460" s="180">
        <f>IF(N460="zákl. přenesená",J460,0)</f>
        <v>0</v>
      </c>
      <c r="BH460" s="180">
        <f>IF(N460="sníž. přenesená",J460,0)</f>
        <v>0</v>
      </c>
      <c r="BI460" s="180">
        <f>IF(N460="nulová",J460,0)</f>
        <v>0</v>
      </c>
      <c r="BJ460" s="19" t="s">
        <v>80</v>
      </c>
      <c r="BK460" s="180">
        <f>ROUND(I460*H460,2)</f>
        <v>0</v>
      </c>
      <c r="BL460" s="19" t="s">
        <v>260</v>
      </c>
      <c r="BM460" s="179" t="s">
        <v>563</v>
      </c>
    </row>
    <row r="461" s="13" customFormat="1">
      <c r="A461" s="13"/>
      <c r="B461" s="186"/>
      <c r="C461" s="13"/>
      <c r="D461" s="187" t="s">
        <v>143</v>
      </c>
      <c r="E461" s="188" t="s">
        <v>1</v>
      </c>
      <c r="F461" s="189" t="s">
        <v>564</v>
      </c>
      <c r="G461" s="13"/>
      <c r="H461" s="188" t="s">
        <v>1</v>
      </c>
      <c r="I461" s="190"/>
      <c r="J461" s="13"/>
      <c r="K461" s="13"/>
      <c r="L461" s="186"/>
      <c r="M461" s="191"/>
      <c r="N461" s="192"/>
      <c r="O461" s="192"/>
      <c r="P461" s="192"/>
      <c r="Q461" s="192"/>
      <c r="R461" s="192"/>
      <c r="S461" s="192"/>
      <c r="T461" s="19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8" t="s">
        <v>143</v>
      </c>
      <c r="AU461" s="188" t="s">
        <v>77</v>
      </c>
      <c r="AV461" s="13" t="s">
        <v>80</v>
      </c>
      <c r="AW461" s="13" t="s">
        <v>30</v>
      </c>
      <c r="AX461" s="13" t="s">
        <v>73</v>
      </c>
      <c r="AY461" s="188" t="s">
        <v>128</v>
      </c>
    </row>
    <row r="462" s="14" customFormat="1">
      <c r="A462" s="14"/>
      <c r="B462" s="194"/>
      <c r="C462" s="14"/>
      <c r="D462" s="187" t="s">
        <v>143</v>
      </c>
      <c r="E462" s="195" t="s">
        <v>1</v>
      </c>
      <c r="F462" s="196" t="s">
        <v>565</v>
      </c>
      <c r="G462" s="14"/>
      <c r="H462" s="197">
        <v>46</v>
      </c>
      <c r="I462" s="198"/>
      <c r="J462" s="14"/>
      <c r="K462" s="14"/>
      <c r="L462" s="194"/>
      <c r="M462" s="199"/>
      <c r="N462" s="200"/>
      <c r="O462" s="200"/>
      <c r="P462" s="200"/>
      <c r="Q462" s="200"/>
      <c r="R462" s="200"/>
      <c r="S462" s="200"/>
      <c r="T462" s="20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5" t="s">
        <v>143</v>
      </c>
      <c r="AU462" s="195" t="s">
        <v>77</v>
      </c>
      <c r="AV462" s="14" t="s">
        <v>77</v>
      </c>
      <c r="AW462" s="14" t="s">
        <v>30</v>
      </c>
      <c r="AX462" s="14" t="s">
        <v>73</v>
      </c>
      <c r="AY462" s="195" t="s">
        <v>128</v>
      </c>
    </row>
    <row r="463" s="15" customFormat="1">
      <c r="A463" s="15"/>
      <c r="B463" s="202"/>
      <c r="C463" s="15"/>
      <c r="D463" s="187" t="s">
        <v>143</v>
      </c>
      <c r="E463" s="203" t="s">
        <v>1</v>
      </c>
      <c r="F463" s="204" t="s">
        <v>147</v>
      </c>
      <c r="G463" s="15"/>
      <c r="H463" s="205">
        <v>46</v>
      </c>
      <c r="I463" s="206"/>
      <c r="J463" s="15"/>
      <c r="K463" s="15"/>
      <c r="L463" s="202"/>
      <c r="M463" s="207"/>
      <c r="N463" s="208"/>
      <c r="O463" s="208"/>
      <c r="P463" s="208"/>
      <c r="Q463" s="208"/>
      <c r="R463" s="208"/>
      <c r="S463" s="208"/>
      <c r="T463" s="209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03" t="s">
        <v>143</v>
      </c>
      <c r="AU463" s="203" t="s">
        <v>77</v>
      </c>
      <c r="AV463" s="15" t="s">
        <v>134</v>
      </c>
      <c r="AW463" s="15" t="s">
        <v>30</v>
      </c>
      <c r="AX463" s="15" t="s">
        <v>80</v>
      </c>
      <c r="AY463" s="203" t="s">
        <v>128</v>
      </c>
    </row>
    <row r="464" s="2" customFormat="1" ht="44.25" customHeight="1">
      <c r="A464" s="38"/>
      <c r="B464" s="167"/>
      <c r="C464" s="168" t="s">
        <v>394</v>
      </c>
      <c r="D464" s="168" t="s">
        <v>130</v>
      </c>
      <c r="E464" s="169" t="s">
        <v>566</v>
      </c>
      <c r="F464" s="170" t="s">
        <v>567</v>
      </c>
      <c r="G464" s="171" t="s">
        <v>393</v>
      </c>
      <c r="H464" s="172">
        <v>17</v>
      </c>
      <c r="I464" s="173"/>
      <c r="J464" s="174">
        <f>ROUND(I464*H464,2)</f>
        <v>0</v>
      </c>
      <c r="K464" s="170" t="s">
        <v>1</v>
      </c>
      <c r="L464" s="39"/>
      <c r="M464" s="175" t="s">
        <v>1</v>
      </c>
      <c r="N464" s="176" t="s">
        <v>38</v>
      </c>
      <c r="O464" s="77"/>
      <c r="P464" s="177">
        <f>O464*H464</f>
        <v>0</v>
      </c>
      <c r="Q464" s="177">
        <v>0</v>
      </c>
      <c r="R464" s="177">
        <f>Q464*H464</f>
        <v>0</v>
      </c>
      <c r="S464" s="177">
        <v>0</v>
      </c>
      <c r="T464" s="17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79" t="s">
        <v>260</v>
      </c>
      <c r="AT464" s="179" t="s">
        <v>130</v>
      </c>
      <c r="AU464" s="179" t="s">
        <v>77</v>
      </c>
      <c r="AY464" s="19" t="s">
        <v>128</v>
      </c>
      <c r="BE464" s="180">
        <f>IF(N464="základní",J464,0)</f>
        <v>0</v>
      </c>
      <c r="BF464" s="180">
        <f>IF(N464="snížená",J464,0)</f>
        <v>0</v>
      </c>
      <c r="BG464" s="180">
        <f>IF(N464="zákl. přenesená",J464,0)</f>
        <v>0</v>
      </c>
      <c r="BH464" s="180">
        <f>IF(N464="sníž. přenesená",J464,0)</f>
        <v>0</v>
      </c>
      <c r="BI464" s="180">
        <f>IF(N464="nulová",J464,0)</f>
        <v>0</v>
      </c>
      <c r="BJ464" s="19" t="s">
        <v>80</v>
      </c>
      <c r="BK464" s="180">
        <f>ROUND(I464*H464,2)</f>
        <v>0</v>
      </c>
      <c r="BL464" s="19" t="s">
        <v>260</v>
      </c>
      <c r="BM464" s="179" t="s">
        <v>568</v>
      </c>
    </row>
    <row r="465" s="13" customFormat="1">
      <c r="A465" s="13"/>
      <c r="B465" s="186"/>
      <c r="C465" s="13"/>
      <c r="D465" s="187" t="s">
        <v>143</v>
      </c>
      <c r="E465" s="188" t="s">
        <v>1</v>
      </c>
      <c r="F465" s="189" t="s">
        <v>569</v>
      </c>
      <c r="G465" s="13"/>
      <c r="H465" s="188" t="s">
        <v>1</v>
      </c>
      <c r="I465" s="190"/>
      <c r="J465" s="13"/>
      <c r="K465" s="13"/>
      <c r="L465" s="186"/>
      <c r="M465" s="191"/>
      <c r="N465" s="192"/>
      <c r="O465" s="192"/>
      <c r="P465" s="192"/>
      <c r="Q465" s="192"/>
      <c r="R465" s="192"/>
      <c r="S465" s="192"/>
      <c r="T465" s="19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8" t="s">
        <v>143</v>
      </c>
      <c r="AU465" s="188" t="s">
        <v>77</v>
      </c>
      <c r="AV465" s="13" t="s">
        <v>80</v>
      </c>
      <c r="AW465" s="13" t="s">
        <v>30</v>
      </c>
      <c r="AX465" s="13" t="s">
        <v>73</v>
      </c>
      <c r="AY465" s="188" t="s">
        <v>128</v>
      </c>
    </row>
    <row r="466" s="14" customFormat="1">
      <c r="A466" s="14"/>
      <c r="B466" s="194"/>
      <c r="C466" s="14"/>
      <c r="D466" s="187" t="s">
        <v>143</v>
      </c>
      <c r="E466" s="195" t="s">
        <v>1</v>
      </c>
      <c r="F466" s="196" t="s">
        <v>570</v>
      </c>
      <c r="G466" s="14"/>
      <c r="H466" s="197">
        <v>17</v>
      </c>
      <c r="I466" s="198"/>
      <c r="J466" s="14"/>
      <c r="K466" s="14"/>
      <c r="L466" s="194"/>
      <c r="M466" s="199"/>
      <c r="N466" s="200"/>
      <c r="O466" s="200"/>
      <c r="P466" s="200"/>
      <c r="Q466" s="200"/>
      <c r="R466" s="200"/>
      <c r="S466" s="200"/>
      <c r="T466" s="20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5" t="s">
        <v>143</v>
      </c>
      <c r="AU466" s="195" t="s">
        <v>77</v>
      </c>
      <c r="AV466" s="14" t="s">
        <v>77</v>
      </c>
      <c r="AW466" s="14" t="s">
        <v>30</v>
      </c>
      <c r="AX466" s="14" t="s">
        <v>73</v>
      </c>
      <c r="AY466" s="195" t="s">
        <v>128</v>
      </c>
    </row>
    <row r="467" s="15" customFormat="1">
      <c r="A467" s="15"/>
      <c r="B467" s="202"/>
      <c r="C467" s="15"/>
      <c r="D467" s="187" t="s">
        <v>143</v>
      </c>
      <c r="E467" s="203" t="s">
        <v>1</v>
      </c>
      <c r="F467" s="204" t="s">
        <v>147</v>
      </c>
      <c r="G467" s="15"/>
      <c r="H467" s="205">
        <v>17</v>
      </c>
      <c r="I467" s="206"/>
      <c r="J467" s="15"/>
      <c r="K467" s="15"/>
      <c r="L467" s="202"/>
      <c r="M467" s="207"/>
      <c r="N467" s="208"/>
      <c r="O467" s="208"/>
      <c r="P467" s="208"/>
      <c r="Q467" s="208"/>
      <c r="R467" s="208"/>
      <c r="S467" s="208"/>
      <c r="T467" s="209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03" t="s">
        <v>143</v>
      </c>
      <c r="AU467" s="203" t="s">
        <v>77</v>
      </c>
      <c r="AV467" s="15" t="s">
        <v>134</v>
      </c>
      <c r="AW467" s="15" t="s">
        <v>30</v>
      </c>
      <c r="AX467" s="15" t="s">
        <v>80</v>
      </c>
      <c r="AY467" s="203" t="s">
        <v>128</v>
      </c>
    </row>
    <row r="468" s="2" customFormat="1" ht="24.15" customHeight="1">
      <c r="A468" s="38"/>
      <c r="B468" s="167"/>
      <c r="C468" s="168" t="s">
        <v>571</v>
      </c>
      <c r="D468" s="168" t="s">
        <v>130</v>
      </c>
      <c r="E468" s="169" t="s">
        <v>572</v>
      </c>
      <c r="F468" s="170" t="s">
        <v>573</v>
      </c>
      <c r="G468" s="171" t="s">
        <v>459</v>
      </c>
      <c r="H468" s="228"/>
      <c r="I468" s="173"/>
      <c r="J468" s="174">
        <f>ROUND(I468*H468,2)</f>
        <v>0</v>
      </c>
      <c r="K468" s="170" t="s">
        <v>140</v>
      </c>
      <c r="L468" s="39"/>
      <c r="M468" s="175" t="s">
        <v>1</v>
      </c>
      <c r="N468" s="176" t="s">
        <v>38</v>
      </c>
      <c r="O468" s="77"/>
      <c r="P468" s="177">
        <f>O468*H468</f>
        <v>0</v>
      </c>
      <c r="Q468" s="177">
        <v>0</v>
      </c>
      <c r="R468" s="177">
        <f>Q468*H468</f>
        <v>0</v>
      </c>
      <c r="S468" s="177">
        <v>0</v>
      </c>
      <c r="T468" s="17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79" t="s">
        <v>260</v>
      </c>
      <c r="AT468" s="179" t="s">
        <v>130</v>
      </c>
      <c r="AU468" s="179" t="s">
        <v>77</v>
      </c>
      <c r="AY468" s="19" t="s">
        <v>128</v>
      </c>
      <c r="BE468" s="180">
        <f>IF(N468="základní",J468,0)</f>
        <v>0</v>
      </c>
      <c r="BF468" s="180">
        <f>IF(N468="snížená",J468,0)</f>
        <v>0</v>
      </c>
      <c r="BG468" s="180">
        <f>IF(N468="zákl. přenesená",J468,0)</f>
        <v>0</v>
      </c>
      <c r="BH468" s="180">
        <f>IF(N468="sníž. přenesená",J468,0)</f>
        <v>0</v>
      </c>
      <c r="BI468" s="180">
        <f>IF(N468="nulová",J468,0)</f>
        <v>0</v>
      </c>
      <c r="BJ468" s="19" t="s">
        <v>80</v>
      </c>
      <c r="BK468" s="180">
        <f>ROUND(I468*H468,2)</f>
        <v>0</v>
      </c>
      <c r="BL468" s="19" t="s">
        <v>260</v>
      </c>
      <c r="BM468" s="179" t="s">
        <v>574</v>
      </c>
    </row>
    <row r="469" s="2" customFormat="1">
      <c r="A469" s="38"/>
      <c r="B469" s="39"/>
      <c r="C469" s="38"/>
      <c r="D469" s="181" t="s">
        <v>141</v>
      </c>
      <c r="E469" s="38"/>
      <c r="F469" s="182" t="s">
        <v>575</v>
      </c>
      <c r="G469" s="38"/>
      <c r="H469" s="38"/>
      <c r="I469" s="183"/>
      <c r="J469" s="38"/>
      <c r="K469" s="38"/>
      <c r="L469" s="39"/>
      <c r="M469" s="184"/>
      <c r="N469" s="185"/>
      <c r="O469" s="77"/>
      <c r="P469" s="77"/>
      <c r="Q469" s="77"/>
      <c r="R469" s="77"/>
      <c r="S469" s="77"/>
      <c r="T469" s="7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9" t="s">
        <v>141</v>
      </c>
      <c r="AU469" s="19" t="s">
        <v>77</v>
      </c>
    </row>
    <row r="470" s="12" customFormat="1" ht="22.8" customHeight="1">
      <c r="A470" s="12"/>
      <c r="B470" s="154"/>
      <c r="C470" s="12"/>
      <c r="D470" s="155" t="s">
        <v>72</v>
      </c>
      <c r="E470" s="165" t="s">
        <v>576</v>
      </c>
      <c r="F470" s="165" t="s">
        <v>577</v>
      </c>
      <c r="G470" s="12"/>
      <c r="H470" s="12"/>
      <c r="I470" s="157"/>
      <c r="J470" s="166">
        <f>BK470</f>
        <v>0</v>
      </c>
      <c r="K470" s="12"/>
      <c r="L470" s="154"/>
      <c r="M470" s="159"/>
      <c r="N470" s="160"/>
      <c r="O470" s="160"/>
      <c r="P470" s="161">
        <f>SUM(P471:P486)</f>
        <v>0</v>
      </c>
      <c r="Q470" s="160"/>
      <c r="R470" s="161">
        <f>SUM(R471:R486)</f>
        <v>0</v>
      </c>
      <c r="S470" s="160"/>
      <c r="T470" s="162">
        <f>SUM(T471:T486)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155" t="s">
        <v>77</v>
      </c>
      <c r="AT470" s="163" t="s">
        <v>72</v>
      </c>
      <c r="AU470" s="163" t="s">
        <v>80</v>
      </c>
      <c r="AY470" s="155" t="s">
        <v>128</v>
      </c>
      <c r="BK470" s="164">
        <f>SUM(BK471:BK486)</f>
        <v>0</v>
      </c>
    </row>
    <row r="471" s="2" customFormat="1" ht="33" customHeight="1">
      <c r="A471" s="38"/>
      <c r="B471" s="167"/>
      <c r="C471" s="168" t="s">
        <v>400</v>
      </c>
      <c r="D471" s="168" t="s">
        <v>130</v>
      </c>
      <c r="E471" s="169" t="s">
        <v>578</v>
      </c>
      <c r="F471" s="170" t="s">
        <v>579</v>
      </c>
      <c r="G471" s="171" t="s">
        <v>393</v>
      </c>
      <c r="H471" s="172">
        <v>21.5</v>
      </c>
      <c r="I471" s="173"/>
      <c r="J471" s="174">
        <f>ROUND(I471*H471,2)</f>
        <v>0</v>
      </c>
      <c r="K471" s="170" t="s">
        <v>1</v>
      </c>
      <c r="L471" s="39"/>
      <c r="M471" s="175" t="s">
        <v>1</v>
      </c>
      <c r="N471" s="176" t="s">
        <v>38</v>
      </c>
      <c r="O471" s="77"/>
      <c r="P471" s="177">
        <f>O471*H471</f>
        <v>0</v>
      </c>
      <c r="Q471" s="177">
        <v>0</v>
      </c>
      <c r="R471" s="177">
        <f>Q471*H471</f>
        <v>0</v>
      </c>
      <c r="S471" s="177">
        <v>0</v>
      </c>
      <c r="T471" s="17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179" t="s">
        <v>260</v>
      </c>
      <c r="AT471" s="179" t="s">
        <v>130</v>
      </c>
      <c r="AU471" s="179" t="s">
        <v>77</v>
      </c>
      <c r="AY471" s="19" t="s">
        <v>128</v>
      </c>
      <c r="BE471" s="180">
        <f>IF(N471="základní",J471,0)</f>
        <v>0</v>
      </c>
      <c r="BF471" s="180">
        <f>IF(N471="snížená",J471,0)</f>
        <v>0</v>
      </c>
      <c r="BG471" s="180">
        <f>IF(N471="zákl. přenesená",J471,0)</f>
        <v>0</v>
      </c>
      <c r="BH471" s="180">
        <f>IF(N471="sníž. přenesená",J471,0)</f>
        <v>0</v>
      </c>
      <c r="BI471" s="180">
        <f>IF(N471="nulová",J471,0)</f>
        <v>0</v>
      </c>
      <c r="BJ471" s="19" t="s">
        <v>80</v>
      </c>
      <c r="BK471" s="180">
        <f>ROUND(I471*H471,2)</f>
        <v>0</v>
      </c>
      <c r="BL471" s="19" t="s">
        <v>260</v>
      </c>
      <c r="BM471" s="179" t="s">
        <v>580</v>
      </c>
    </row>
    <row r="472" s="13" customFormat="1">
      <c r="A472" s="13"/>
      <c r="B472" s="186"/>
      <c r="C472" s="13"/>
      <c r="D472" s="187" t="s">
        <v>143</v>
      </c>
      <c r="E472" s="188" t="s">
        <v>1</v>
      </c>
      <c r="F472" s="189" t="s">
        <v>581</v>
      </c>
      <c r="G472" s="13"/>
      <c r="H472" s="188" t="s">
        <v>1</v>
      </c>
      <c r="I472" s="190"/>
      <c r="J472" s="13"/>
      <c r="K472" s="13"/>
      <c r="L472" s="186"/>
      <c r="M472" s="191"/>
      <c r="N472" s="192"/>
      <c r="O472" s="192"/>
      <c r="P472" s="192"/>
      <c r="Q472" s="192"/>
      <c r="R472" s="192"/>
      <c r="S472" s="192"/>
      <c r="T472" s="19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8" t="s">
        <v>143</v>
      </c>
      <c r="AU472" s="188" t="s">
        <v>77</v>
      </c>
      <c r="AV472" s="13" t="s">
        <v>80</v>
      </c>
      <c r="AW472" s="13" t="s">
        <v>30</v>
      </c>
      <c r="AX472" s="13" t="s">
        <v>73</v>
      </c>
      <c r="AY472" s="188" t="s">
        <v>128</v>
      </c>
    </row>
    <row r="473" s="14" customFormat="1">
      <c r="A473" s="14"/>
      <c r="B473" s="194"/>
      <c r="C473" s="14"/>
      <c r="D473" s="187" t="s">
        <v>143</v>
      </c>
      <c r="E473" s="195" t="s">
        <v>1</v>
      </c>
      <c r="F473" s="196" t="s">
        <v>582</v>
      </c>
      <c r="G473" s="14"/>
      <c r="H473" s="197">
        <v>21.5</v>
      </c>
      <c r="I473" s="198"/>
      <c r="J473" s="14"/>
      <c r="K473" s="14"/>
      <c r="L473" s="194"/>
      <c r="M473" s="199"/>
      <c r="N473" s="200"/>
      <c r="O473" s="200"/>
      <c r="P473" s="200"/>
      <c r="Q473" s="200"/>
      <c r="R473" s="200"/>
      <c r="S473" s="200"/>
      <c r="T473" s="20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195" t="s">
        <v>143</v>
      </c>
      <c r="AU473" s="195" t="s">
        <v>77</v>
      </c>
      <c r="AV473" s="14" t="s">
        <v>77</v>
      </c>
      <c r="AW473" s="14" t="s">
        <v>30</v>
      </c>
      <c r="AX473" s="14" t="s">
        <v>73</v>
      </c>
      <c r="AY473" s="195" t="s">
        <v>128</v>
      </c>
    </row>
    <row r="474" s="15" customFormat="1">
      <c r="A474" s="15"/>
      <c r="B474" s="202"/>
      <c r="C474" s="15"/>
      <c r="D474" s="187" t="s">
        <v>143</v>
      </c>
      <c r="E474" s="203" t="s">
        <v>1</v>
      </c>
      <c r="F474" s="204" t="s">
        <v>147</v>
      </c>
      <c r="G474" s="15"/>
      <c r="H474" s="205">
        <v>21.5</v>
      </c>
      <c r="I474" s="206"/>
      <c r="J474" s="15"/>
      <c r="K474" s="15"/>
      <c r="L474" s="202"/>
      <c r="M474" s="207"/>
      <c r="N474" s="208"/>
      <c r="O474" s="208"/>
      <c r="P474" s="208"/>
      <c r="Q474" s="208"/>
      <c r="R474" s="208"/>
      <c r="S474" s="208"/>
      <c r="T474" s="209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03" t="s">
        <v>143</v>
      </c>
      <c r="AU474" s="203" t="s">
        <v>77</v>
      </c>
      <c r="AV474" s="15" t="s">
        <v>134</v>
      </c>
      <c r="AW474" s="15" t="s">
        <v>30</v>
      </c>
      <c r="AX474" s="15" t="s">
        <v>80</v>
      </c>
      <c r="AY474" s="203" t="s">
        <v>128</v>
      </c>
    </row>
    <row r="475" s="2" customFormat="1" ht="33" customHeight="1">
      <c r="A475" s="38"/>
      <c r="B475" s="167"/>
      <c r="C475" s="168" t="s">
        <v>583</v>
      </c>
      <c r="D475" s="168" t="s">
        <v>130</v>
      </c>
      <c r="E475" s="169" t="s">
        <v>584</v>
      </c>
      <c r="F475" s="170" t="s">
        <v>585</v>
      </c>
      <c r="G475" s="171" t="s">
        <v>133</v>
      </c>
      <c r="H475" s="172">
        <v>10.978999999999999</v>
      </c>
      <c r="I475" s="173"/>
      <c r="J475" s="174">
        <f>ROUND(I475*H475,2)</f>
        <v>0</v>
      </c>
      <c r="K475" s="170" t="s">
        <v>1</v>
      </c>
      <c r="L475" s="39"/>
      <c r="M475" s="175" t="s">
        <v>1</v>
      </c>
      <c r="N475" s="176" t="s">
        <v>38</v>
      </c>
      <c r="O475" s="77"/>
      <c r="P475" s="177">
        <f>O475*H475</f>
        <v>0</v>
      </c>
      <c r="Q475" s="177">
        <v>0</v>
      </c>
      <c r="R475" s="177">
        <f>Q475*H475</f>
        <v>0</v>
      </c>
      <c r="S475" s="177">
        <v>0</v>
      </c>
      <c r="T475" s="17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79" t="s">
        <v>260</v>
      </c>
      <c r="AT475" s="179" t="s">
        <v>130</v>
      </c>
      <c r="AU475" s="179" t="s">
        <v>77</v>
      </c>
      <c r="AY475" s="19" t="s">
        <v>128</v>
      </c>
      <c r="BE475" s="180">
        <f>IF(N475="základní",J475,0)</f>
        <v>0</v>
      </c>
      <c r="BF475" s="180">
        <f>IF(N475="snížená",J475,0)</f>
        <v>0</v>
      </c>
      <c r="BG475" s="180">
        <f>IF(N475="zákl. přenesená",J475,0)</f>
        <v>0</v>
      </c>
      <c r="BH475" s="180">
        <f>IF(N475="sníž. přenesená",J475,0)</f>
        <v>0</v>
      </c>
      <c r="BI475" s="180">
        <f>IF(N475="nulová",J475,0)</f>
        <v>0</v>
      </c>
      <c r="BJ475" s="19" t="s">
        <v>80</v>
      </c>
      <c r="BK475" s="180">
        <f>ROUND(I475*H475,2)</f>
        <v>0</v>
      </c>
      <c r="BL475" s="19" t="s">
        <v>260</v>
      </c>
      <c r="BM475" s="179" t="s">
        <v>586</v>
      </c>
    </row>
    <row r="476" s="13" customFormat="1">
      <c r="A476" s="13"/>
      <c r="B476" s="186"/>
      <c r="C476" s="13"/>
      <c r="D476" s="187" t="s">
        <v>143</v>
      </c>
      <c r="E476" s="188" t="s">
        <v>1</v>
      </c>
      <c r="F476" s="189" t="s">
        <v>587</v>
      </c>
      <c r="G476" s="13"/>
      <c r="H476" s="188" t="s">
        <v>1</v>
      </c>
      <c r="I476" s="190"/>
      <c r="J476" s="13"/>
      <c r="K476" s="13"/>
      <c r="L476" s="186"/>
      <c r="M476" s="191"/>
      <c r="N476" s="192"/>
      <c r="O476" s="192"/>
      <c r="P476" s="192"/>
      <c r="Q476" s="192"/>
      <c r="R476" s="192"/>
      <c r="S476" s="192"/>
      <c r="T476" s="19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8" t="s">
        <v>143</v>
      </c>
      <c r="AU476" s="188" t="s">
        <v>77</v>
      </c>
      <c r="AV476" s="13" t="s">
        <v>80</v>
      </c>
      <c r="AW476" s="13" t="s">
        <v>30</v>
      </c>
      <c r="AX476" s="13" t="s">
        <v>73</v>
      </c>
      <c r="AY476" s="188" t="s">
        <v>128</v>
      </c>
    </row>
    <row r="477" s="14" customFormat="1">
      <c r="A477" s="14"/>
      <c r="B477" s="194"/>
      <c r="C477" s="14"/>
      <c r="D477" s="187" t="s">
        <v>143</v>
      </c>
      <c r="E477" s="195" t="s">
        <v>1</v>
      </c>
      <c r="F477" s="196" t="s">
        <v>277</v>
      </c>
      <c r="G477" s="14"/>
      <c r="H477" s="197">
        <v>10.978999999999999</v>
      </c>
      <c r="I477" s="198"/>
      <c r="J477" s="14"/>
      <c r="K477" s="14"/>
      <c r="L477" s="194"/>
      <c r="M477" s="199"/>
      <c r="N477" s="200"/>
      <c r="O477" s="200"/>
      <c r="P477" s="200"/>
      <c r="Q477" s="200"/>
      <c r="R477" s="200"/>
      <c r="S477" s="200"/>
      <c r="T477" s="20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195" t="s">
        <v>143</v>
      </c>
      <c r="AU477" s="195" t="s">
        <v>77</v>
      </c>
      <c r="AV477" s="14" t="s">
        <v>77</v>
      </c>
      <c r="AW477" s="14" t="s">
        <v>30</v>
      </c>
      <c r="AX477" s="14" t="s">
        <v>73</v>
      </c>
      <c r="AY477" s="195" t="s">
        <v>128</v>
      </c>
    </row>
    <row r="478" s="15" customFormat="1">
      <c r="A478" s="15"/>
      <c r="B478" s="202"/>
      <c r="C478" s="15"/>
      <c r="D478" s="187" t="s">
        <v>143</v>
      </c>
      <c r="E478" s="203" t="s">
        <v>1</v>
      </c>
      <c r="F478" s="204" t="s">
        <v>147</v>
      </c>
      <c r="G478" s="15"/>
      <c r="H478" s="205">
        <v>10.978999999999999</v>
      </c>
      <c r="I478" s="206"/>
      <c r="J478" s="15"/>
      <c r="K478" s="15"/>
      <c r="L478" s="202"/>
      <c r="M478" s="207"/>
      <c r="N478" s="208"/>
      <c r="O478" s="208"/>
      <c r="P478" s="208"/>
      <c r="Q478" s="208"/>
      <c r="R478" s="208"/>
      <c r="S478" s="208"/>
      <c r="T478" s="209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03" t="s">
        <v>143</v>
      </c>
      <c r="AU478" s="203" t="s">
        <v>77</v>
      </c>
      <c r="AV478" s="15" t="s">
        <v>134</v>
      </c>
      <c r="AW478" s="15" t="s">
        <v>30</v>
      </c>
      <c r="AX478" s="15" t="s">
        <v>80</v>
      </c>
      <c r="AY478" s="203" t="s">
        <v>128</v>
      </c>
    </row>
    <row r="479" s="2" customFormat="1" ht="24.15" customHeight="1">
      <c r="A479" s="38"/>
      <c r="B479" s="167"/>
      <c r="C479" s="168" t="s">
        <v>404</v>
      </c>
      <c r="D479" s="168" t="s">
        <v>130</v>
      </c>
      <c r="E479" s="169" t="s">
        <v>588</v>
      </c>
      <c r="F479" s="170" t="s">
        <v>589</v>
      </c>
      <c r="G479" s="171" t="s">
        <v>151</v>
      </c>
      <c r="H479" s="172">
        <v>2</v>
      </c>
      <c r="I479" s="173"/>
      <c r="J479" s="174">
        <f>ROUND(I479*H479,2)</f>
        <v>0</v>
      </c>
      <c r="K479" s="170" t="s">
        <v>140</v>
      </c>
      <c r="L479" s="39"/>
      <c r="M479" s="175" t="s">
        <v>1</v>
      </c>
      <c r="N479" s="176" t="s">
        <v>38</v>
      </c>
      <c r="O479" s="77"/>
      <c r="P479" s="177">
        <f>O479*H479</f>
        <v>0</v>
      </c>
      <c r="Q479" s="177">
        <v>0</v>
      </c>
      <c r="R479" s="177">
        <f>Q479*H479</f>
        <v>0</v>
      </c>
      <c r="S479" s="177">
        <v>0</v>
      </c>
      <c r="T479" s="17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79" t="s">
        <v>260</v>
      </c>
      <c r="AT479" s="179" t="s">
        <v>130</v>
      </c>
      <c r="AU479" s="179" t="s">
        <v>77</v>
      </c>
      <c r="AY479" s="19" t="s">
        <v>128</v>
      </c>
      <c r="BE479" s="180">
        <f>IF(N479="základní",J479,0)</f>
        <v>0</v>
      </c>
      <c r="BF479" s="180">
        <f>IF(N479="snížená",J479,0)</f>
        <v>0</v>
      </c>
      <c r="BG479" s="180">
        <f>IF(N479="zákl. přenesená",J479,0)</f>
        <v>0</v>
      </c>
      <c r="BH479" s="180">
        <f>IF(N479="sníž. přenesená",J479,0)</f>
        <v>0</v>
      </c>
      <c r="BI479" s="180">
        <f>IF(N479="nulová",J479,0)</f>
        <v>0</v>
      </c>
      <c r="BJ479" s="19" t="s">
        <v>80</v>
      </c>
      <c r="BK479" s="180">
        <f>ROUND(I479*H479,2)</f>
        <v>0</v>
      </c>
      <c r="BL479" s="19" t="s">
        <v>260</v>
      </c>
      <c r="BM479" s="179" t="s">
        <v>590</v>
      </c>
    </row>
    <row r="480" s="2" customFormat="1">
      <c r="A480" s="38"/>
      <c r="B480" s="39"/>
      <c r="C480" s="38"/>
      <c r="D480" s="181" t="s">
        <v>141</v>
      </c>
      <c r="E480" s="38"/>
      <c r="F480" s="182" t="s">
        <v>591</v>
      </c>
      <c r="G480" s="38"/>
      <c r="H480" s="38"/>
      <c r="I480" s="183"/>
      <c r="J480" s="38"/>
      <c r="K480" s="38"/>
      <c r="L480" s="39"/>
      <c r="M480" s="184"/>
      <c r="N480" s="185"/>
      <c r="O480" s="77"/>
      <c r="P480" s="77"/>
      <c r="Q480" s="77"/>
      <c r="R480" s="77"/>
      <c r="S480" s="77"/>
      <c r="T480" s="7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9" t="s">
        <v>141</v>
      </c>
      <c r="AU480" s="19" t="s">
        <v>77</v>
      </c>
    </row>
    <row r="481" s="13" customFormat="1">
      <c r="A481" s="13"/>
      <c r="B481" s="186"/>
      <c r="C481" s="13"/>
      <c r="D481" s="187" t="s">
        <v>143</v>
      </c>
      <c r="E481" s="188" t="s">
        <v>1</v>
      </c>
      <c r="F481" s="189" t="s">
        <v>592</v>
      </c>
      <c r="G481" s="13"/>
      <c r="H481" s="188" t="s">
        <v>1</v>
      </c>
      <c r="I481" s="190"/>
      <c r="J481" s="13"/>
      <c r="K481" s="13"/>
      <c r="L481" s="186"/>
      <c r="M481" s="191"/>
      <c r="N481" s="192"/>
      <c r="O481" s="192"/>
      <c r="P481" s="192"/>
      <c r="Q481" s="192"/>
      <c r="R481" s="192"/>
      <c r="S481" s="192"/>
      <c r="T481" s="19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8" t="s">
        <v>143</v>
      </c>
      <c r="AU481" s="188" t="s">
        <v>77</v>
      </c>
      <c r="AV481" s="13" t="s">
        <v>80</v>
      </c>
      <c r="AW481" s="13" t="s">
        <v>30</v>
      </c>
      <c r="AX481" s="13" t="s">
        <v>73</v>
      </c>
      <c r="AY481" s="188" t="s">
        <v>128</v>
      </c>
    </row>
    <row r="482" s="14" customFormat="1">
      <c r="A482" s="14"/>
      <c r="B482" s="194"/>
      <c r="C482" s="14"/>
      <c r="D482" s="187" t="s">
        <v>143</v>
      </c>
      <c r="E482" s="195" t="s">
        <v>1</v>
      </c>
      <c r="F482" s="196" t="s">
        <v>77</v>
      </c>
      <c r="G482" s="14"/>
      <c r="H482" s="197">
        <v>2</v>
      </c>
      <c r="I482" s="198"/>
      <c r="J482" s="14"/>
      <c r="K482" s="14"/>
      <c r="L482" s="194"/>
      <c r="M482" s="199"/>
      <c r="N482" s="200"/>
      <c r="O482" s="200"/>
      <c r="P482" s="200"/>
      <c r="Q482" s="200"/>
      <c r="R482" s="200"/>
      <c r="S482" s="200"/>
      <c r="T482" s="20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195" t="s">
        <v>143</v>
      </c>
      <c r="AU482" s="195" t="s">
        <v>77</v>
      </c>
      <c r="AV482" s="14" t="s">
        <v>77</v>
      </c>
      <c r="AW482" s="14" t="s">
        <v>30</v>
      </c>
      <c r="AX482" s="14" t="s">
        <v>73</v>
      </c>
      <c r="AY482" s="195" t="s">
        <v>128</v>
      </c>
    </row>
    <row r="483" s="15" customFormat="1">
      <c r="A483" s="15"/>
      <c r="B483" s="202"/>
      <c r="C483" s="15"/>
      <c r="D483" s="187" t="s">
        <v>143</v>
      </c>
      <c r="E483" s="203" t="s">
        <v>1</v>
      </c>
      <c r="F483" s="204" t="s">
        <v>147</v>
      </c>
      <c r="G483" s="15"/>
      <c r="H483" s="205">
        <v>2</v>
      </c>
      <c r="I483" s="206"/>
      <c r="J483" s="15"/>
      <c r="K483" s="15"/>
      <c r="L483" s="202"/>
      <c r="M483" s="207"/>
      <c r="N483" s="208"/>
      <c r="O483" s="208"/>
      <c r="P483" s="208"/>
      <c r="Q483" s="208"/>
      <c r="R483" s="208"/>
      <c r="S483" s="208"/>
      <c r="T483" s="209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03" t="s">
        <v>143</v>
      </c>
      <c r="AU483" s="203" t="s">
        <v>77</v>
      </c>
      <c r="AV483" s="15" t="s">
        <v>134</v>
      </c>
      <c r="AW483" s="15" t="s">
        <v>30</v>
      </c>
      <c r="AX483" s="15" t="s">
        <v>80</v>
      </c>
      <c r="AY483" s="203" t="s">
        <v>128</v>
      </c>
    </row>
    <row r="484" s="2" customFormat="1" ht="24.15" customHeight="1">
      <c r="A484" s="38"/>
      <c r="B484" s="167"/>
      <c r="C484" s="210" t="s">
        <v>593</v>
      </c>
      <c r="D484" s="210" t="s">
        <v>162</v>
      </c>
      <c r="E484" s="211" t="s">
        <v>594</v>
      </c>
      <c r="F484" s="212" t="s">
        <v>595</v>
      </c>
      <c r="G484" s="213" t="s">
        <v>151</v>
      </c>
      <c r="H484" s="214">
        <v>2</v>
      </c>
      <c r="I484" s="215"/>
      <c r="J484" s="216">
        <f>ROUND(I484*H484,2)</f>
        <v>0</v>
      </c>
      <c r="K484" s="212" t="s">
        <v>140</v>
      </c>
      <c r="L484" s="217"/>
      <c r="M484" s="218" t="s">
        <v>1</v>
      </c>
      <c r="N484" s="219" t="s">
        <v>38</v>
      </c>
      <c r="O484" s="77"/>
      <c r="P484" s="177">
        <f>O484*H484</f>
        <v>0</v>
      </c>
      <c r="Q484" s="177">
        <v>0</v>
      </c>
      <c r="R484" s="177">
        <f>Q484*H484</f>
        <v>0</v>
      </c>
      <c r="S484" s="177">
        <v>0</v>
      </c>
      <c r="T484" s="17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79" t="s">
        <v>317</v>
      </c>
      <c r="AT484" s="179" t="s">
        <v>162</v>
      </c>
      <c r="AU484" s="179" t="s">
        <v>77</v>
      </c>
      <c r="AY484" s="19" t="s">
        <v>128</v>
      </c>
      <c r="BE484" s="180">
        <f>IF(N484="základní",J484,0)</f>
        <v>0</v>
      </c>
      <c r="BF484" s="180">
        <f>IF(N484="snížená",J484,0)</f>
        <v>0</v>
      </c>
      <c r="BG484" s="180">
        <f>IF(N484="zákl. přenesená",J484,0)</f>
        <v>0</v>
      </c>
      <c r="BH484" s="180">
        <f>IF(N484="sníž. přenesená",J484,0)</f>
        <v>0</v>
      </c>
      <c r="BI484" s="180">
        <f>IF(N484="nulová",J484,0)</f>
        <v>0</v>
      </c>
      <c r="BJ484" s="19" t="s">
        <v>80</v>
      </c>
      <c r="BK484" s="180">
        <f>ROUND(I484*H484,2)</f>
        <v>0</v>
      </c>
      <c r="BL484" s="19" t="s">
        <v>260</v>
      </c>
      <c r="BM484" s="179" t="s">
        <v>596</v>
      </c>
    </row>
    <row r="485" s="2" customFormat="1" ht="24.15" customHeight="1">
      <c r="A485" s="38"/>
      <c r="B485" s="167"/>
      <c r="C485" s="168" t="s">
        <v>411</v>
      </c>
      <c r="D485" s="168" t="s">
        <v>130</v>
      </c>
      <c r="E485" s="169" t="s">
        <v>597</v>
      </c>
      <c r="F485" s="170" t="s">
        <v>598</v>
      </c>
      <c r="G485" s="171" t="s">
        <v>459</v>
      </c>
      <c r="H485" s="228"/>
      <c r="I485" s="173"/>
      <c r="J485" s="174">
        <f>ROUND(I485*H485,2)</f>
        <v>0</v>
      </c>
      <c r="K485" s="170" t="s">
        <v>140</v>
      </c>
      <c r="L485" s="39"/>
      <c r="M485" s="175" t="s">
        <v>1</v>
      </c>
      <c r="N485" s="176" t="s">
        <v>38</v>
      </c>
      <c r="O485" s="77"/>
      <c r="P485" s="177">
        <f>O485*H485</f>
        <v>0</v>
      </c>
      <c r="Q485" s="177">
        <v>0</v>
      </c>
      <c r="R485" s="177">
        <f>Q485*H485</f>
        <v>0</v>
      </c>
      <c r="S485" s="177">
        <v>0</v>
      </c>
      <c r="T485" s="17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79" t="s">
        <v>260</v>
      </c>
      <c r="AT485" s="179" t="s">
        <v>130</v>
      </c>
      <c r="AU485" s="179" t="s">
        <v>77</v>
      </c>
      <c r="AY485" s="19" t="s">
        <v>128</v>
      </c>
      <c r="BE485" s="180">
        <f>IF(N485="základní",J485,0)</f>
        <v>0</v>
      </c>
      <c r="BF485" s="180">
        <f>IF(N485="snížená",J485,0)</f>
        <v>0</v>
      </c>
      <c r="BG485" s="180">
        <f>IF(N485="zákl. přenesená",J485,0)</f>
        <v>0</v>
      </c>
      <c r="BH485" s="180">
        <f>IF(N485="sníž. přenesená",J485,0)</f>
        <v>0</v>
      </c>
      <c r="BI485" s="180">
        <f>IF(N485="nulová",J485,0)</f>
        <v>0</v>
      </c>
      <c r="BJ485" s="19" t="s">
        <v>80</v>
      </c>
      <c r="BK485" s="180">
        <f>ROUND(I485*H485,2)</f>
        <v>0</v>
      </c>
      <c r="BL485" s="19" t="s">
        <v>260</v>
      </c>
      <c r="BM485" s="179" t="s">
        <v>599</v>
      </c>
    </row>
    <row r="486" s="2" customFormat="1">
      <c r="A486" s="38"/>
      <c r="B486" s="39"/>
      <c r="C486" s="38"/>
      <c r="D486" s="181" t="s">
        <v>141</v>
      </c>
      <c r="E486" s="38"/>
      <c r="F486" s="182" t="s">
        <v>600</v>
      </c>
      <c r="G486" s="38"/>
      <c r="H486" s="38"/>
      <c r="I486" s="183"/>
      <c r="J486" s="38"/>
      <c r="K486" s="38"/>
      <c r="L486" s="39"/>
      <c r="M486" s="184"/>
      <c r="N486" s="185"/>
      <c r="O486" s="77"/>
      <c r="P486" s="77"/>
      <c r="Q486" s="77"/>
      <c r="R486" s="77"/>
      <c r="S486" s="77"/>
      <c r="T486" s="7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9" t="s">
        <v>141</v>
      </c>
      <c r="AU486" s="19" t="s">
        <v>77</v>
      </c>
    </row>
    <row r="487" s="12" customFormat="1" ht="22.8" customHeight="1">
      <c r="A487" s="12"/>
      <c r="B487" s="154"/>
      <c r="C487" s="12"/>
      <c r="D487" s="155" t="s">
        <v>72</v>
      </c>
      <c r="E487" s="165" t="s">
        <v>601</v>
      </c>
      <c r="F487" s="165" t="s">
        <v>602</v>
      </c>
      <c r="G487" s="12"/>
      <c r="H487" s="12"/>
      <c r="I487" s="157"/>
      <c r="J487" s="166">
        <f>BK487</f>
        <v>0</v>
      </c>
      <c r="K487" s="12"/>
      <c r="L487" s="154"/>
      <c r="M487" s="159"/>
      <c r="N487" s="160"/>
      <c r="O487" s="160"/>
      <c r="P487" s="161">
        <f>SUM(P488:P534)</f>
        <v>0</v>
      </c>
      <c r="Q487" s="160"/>
      <c r="R487" s="161">
        <f>SUM(R488:R534)</f>
        <v>0</v>
      </c>
      <c r="S487" s="160"/>
      <c r="T487" s="162">
        <f>SUM(T488:T534)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155" t="s">
        <v>77</v>
      </c>
      <c r="AT487" s="163" t="s">
        <v>72</v>
      </c>
      <c r="AU487" s="163" t="s">
        <v>80</v>
      </c>
      <c r="AY487" s="155" t="s">
        <v>128</v>
      </c>
      <c r="BK487" s="164">
        <f>SUM(BK488:BK534)</f>
        <v>0</v>
      </c>
    </row>
    <row r="488" s="2" customFormat="1" ht="16.5" customHeight="1">
      <c r="A488" s="38"/>
      <c r="B488" s="167"/>
      <c r="C488" s="168" t="s">
        <v>603</v>
      </c>
      <c r="D488" s="168" t="s">
        <v>130</v>
      </c>
      <c r="E488" s="169" t="s">
        <v>604</v>
      </c>
      <c r="F488" s="170" t="s">
        <v>605</v>
      </c>
      <c r="G488" s="171" t="s">
        <v>133</v>
      </c>
      <c r="H488" s="172">
        <v>169.40000000000001</v>
      </c>
      <c r="I488" s="173"/>
      <c r="J488" s="174">
        <f>ROUND(I488*H488,2)</f>
        <v>0</v>
      </c>
      <c r="K488" s="170" t="s">
        <v>140</v>
      </c>
      <c r="L488" s="39"/>
      <c r="M488" s="175" t="s">
        <v>1</v>
      </c>
      <c r="N488" s="176" t="s">
        <v>38</v>
      </c>
      <c r="O488" s="77"/>
      <c r="P488" s="177">
        <f>O488*H488</f>
        <v>0</v>
      </c>
      <c r="Q488" s="177">
        <v>0</v>
      </c>
      <c r="R488" s="177">
        <f>Q488*H488</f>
        <v>0</v>
      </c>
      <c r="S488" s="177">
        <v>0</v>
      </c>
      <c r="T488" s="17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79" t="s">
        <v>260</v>
      </c>
      <c r="AT488" s="179" t="s">
        <v>130</v>
      </c>
      <c r="AU488" s="179" t="s">
        <v>77</v>
      </c>
      <c r="AY488" s="19" t="s">
        <v>128</v>
      </c>
      <c r="BE488" s="180">
        <f>IF(N488="základní",J488,0)</f>
        <v>0</v>
      </c>
      <c r="BF488" s="180">
        <f>IF(N488="snížená",J488,0)</f>
        <v>0</v>
      </c>
      <c r="BG488" s="180">
        <f>IF(N488="zákl. přenesená",J488,0)</f>
        <v>0</v>
      </c>
      <c r="BH488" s="180">
        <f>IF(N488="sníž. přenesená",J488,0)</f>
        <v>0</v>
      </c>
      <c r="BI488" s="180">
        <f>IF(N488="nulová",J488,0)</f>
        <v>0</v>
      </c>
      <c r="BJ488" s="19" t="s">
        <v>80</v>
      </c>
      <c r="BK488" s="180">
        <f>ROUND(I488*H488,2)</f>
        <v>0</v>
      </c>
      <c r="BL488" s="19" t="s">
        <v>260</v>
      </c>
      <c r="BM488" s="179" t="s">
        <v>606</v>
      </c>
    </row>
    <row r="489" s="2" customFormat="1">
      <c r="A489" s="38"/>
      <c r="B489" s="39"/>
      <c r="C489" s="38"/>
      <c r="D489" s="181" t="s">
        <v>141</v>
      </c>
      <c r="E489" s="38"/>
      <c r="F489" s="182" t="s">
        <v>607</v>
      </c>
      <c r="G489" s="38"/>
      <c r="H489" s="38"/>
      <c r="I489" s="183"/>
      <c r="J489" s="38"/>
      <c r="K489" s="38"/>
      <c r="L489" s="39"/>
      <c r="M489" s="184"/>
      <c r="N489" s="185"/>
      <c r="O489" s="77"/>
      <c r="P489" s="77"/>
      <c r="Q489" s="77"/>
      <c r="R489" s="77"/>
      <c r="S489" s="77"/>
      <c r="T489" s="7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9" t="s">
        <v>141</v>
      </c>
      <c r="AU489" s="19" t="s">
        <v>77</v>
      </c>
    </row>
    <row r="490" s="13" customFormat="1">
      <c r="A490" s="13"/>
      <c r="B490" s="186"/>
      <c r="C490" s="13"/>
      <c r="D490" s="187" t="s">
        <v>143</v>
      </c>
      <c r="E490" s="188" t="s">
        <v>1</v>
      </c>
      <c r="F490" s="189" t="s">
        <v>608</v>
      </c>
      <c r="G490" s="13"/>
      <c r="H490" s="188" t="s">
        <v>1</v>
      </c>
      <c r="I490" s="190"/>
      <c r="J490" s="13"/>
      <c r="K490" s="13"/>
      <c r="L490" s="186"/>
      <c r="M490" s="191"/>
      <c r="N490" s="192"/>
      <c r="O490" s="192"/>
      <c r="P490" s="192"/>
      <c r="Q490" s="192"/>
      <c r="R490" s="192"/>
      <c r="S490" s="192"/>
      <c r="T490" s="19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8" t="s">
        <v>143</v>
      </c>
      <c r="AU490" s="188" t="s">
        <v>77</v>
      </c>
      <c r="AV490" s="13" t="s">
        <v>80</v>
      </c>
      <c r="AW490" s="13" t="s">
        <v>30</v>
      </c>
      <c r="AX490" s="13" t="s">
        <v>73</v>
      </c>
      <c r="AY490" s="188" t="s">
        <v>128</v>
      </c>
    </row>
    <row r="491" s="14" customFormat="1">
      <c r="A491" s="14"/>
      <c r="B491" s="194"/>
      <c r="C491" s="14"/>
      <c r="D491" s="187" t="s">
        <v>143</v>
      </c>
      <c r="E491" s="195" t="s">
        <v>1</v>
      </c>
      <c r="F491" s="196" t="s">
        <v>304</v>
      </c>
      <c r="G491" s="14"/>
      <c r="H491" s="197">
        <v>34.399999999999999</v>
      </c>
      <c r="I491" s="198"/>
      <c r="J491" s="14"/>
      <c r="K491" s="14"/>
      <c r="L491" s="194"/>
      <c r="M491" s="199"/>
      <c r="N491" s="200"/>
      <c r="O491" s="200"/>
      <c r="P491" s="200"/>
      <c r="Q491" s="200"/>
      <c r="R491" s="200"/>
      <c r="S491" s="200"/>
      <c r="T491" s="20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195" t="s">
        <v>143</v>
      </c>
      <c r="AU491" s="195" t="s">
        <v>77</v>
      </c>
      <c r="AV491" s="14" t="s">
        <v>77</v>
      </c>
      <c r="AW491" s="14" t="s">
        <v>30</v>
      </c>
      <c r="AX491" s="14" t="s">
        <v>73</v>
      </c>
      <c r="AY491" s="195" t="s">
        <v>128</v>
      </c>
    </row>
    <row r="492" s="13" customFormat="1">
      <c r="A492" s="13"/>
      <c r="B492" s="186"/>
      <c r="C492" s="13"/>
      <c r="D492" s="187" t="s">
        <v>143</v>
      </c>
      <c r="E492" s="188" t="s">
        <v>1</v>
      </c>
      <c r="F492" s="189" t="s">
        <v>609</v>
      </c>
      <c r="G492" s="13"/>
      <c r="H492" s="188" t="s">
        <v>1</v>
      </c>
      <c r="I492" s="190"/>
      <c r="J492" s="13"/>
      <c r="K492" s="13"/>
      <c r="L492" s="186"/>
      <c r="M492" s="191"/>
      <c r="N492" s="192"/>
      <c r="O492" s="192"/>
      <c r="P492" s="192"/>
      <c r="Q492" s="192"/>
      <c r="R492" s="192"/>
      <c r="S492" s="192"/>
      <c r="T492" s="19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8" t="s">
        <v>143</v>
      </c>
      <c r="AU492" s="188" t="s">
        <v>77</v>
      </c>
      <c r="AV492" s="13" t="s">
        <v>80</v>
      </c>
      <c r="AW492" s="13" t="s">
        <v>30</v>
      </c>
      <c r="AX492" s="13" t="s">
        <v>73</v>
      </c>
      <c r="AY492" s="188" t="s">
        <v>128</v>
      </c>
    </row>
    <row r="493" s="14" customFormat="1">
      <c r="A493" s="14"/>
      <c r="B493" s="194"/>
      <c r="C493" s="14"/>
      <c r="D493" s="187" t="s">
        <v>143</v>
      </c>
      <c r="E493" s="195" t="s">
        <v>1</v>
      </c>
      <c r="F493" s="196" t="s">
        <v>505</v>
      </c>
      <c r="G493" s="14"/>
      <c r="H493" s="197">
        <v>135</v>
      </c>
      <c r="I493" s="198"/>
      <c r="J493" s="14"/>
      <c r="K493" s="14"/>
      <c r="L493" s="194"/>
      <c r="M493" s="199"/>
      <c r="N493" s="200"/>
      <c r="O493" s="200"/>
      <c r="P493" s="200"/>
      <c r="Q493" s="200"/>
      <c r="R493" s="200"/>
      <c r="S493" s="200"/>
      <c r="T493" s="20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95" t="s">
        <v>143</v>
      </c>
      <c r="AU493" s="195" t="s">
        <v>77</v>
      </c>
      <c r="AV493" s="14" t="s">
        <v>77</v>
      </c>
      <c r="AW493" s="14" t="s">
        <v>30</v>
      </c>
      <c r="AX493" s="14" t="s">
        <v>73</v>
      </c>
      <c r="AY493" s="195" t="s">
        <v>128</v>
      </c>
    </row>
    <row r="494" s="15" customFormat="1">
      <c r="A494" s="15"/>
      <c r="B494" s="202"/>
      <c r="C494" s="15"/>
      <c r="D494" s="187" t="s">
        <v>143</v>
      </c>
      <c r="E494" s="203" t="s">
        <v>1</v>
      </c>
      <c r="F494" s="204" t="s">
        <v>147</v>
      </c>
      <c r="G494" s="15"/>
      <c r="H494" s="205">
        <v>169.40000000000001</v>
      </c>
      <c r="I494" s="206"/>
      <c r="J494" s="15"/>
      <c r="K494" s="15"/>
      <c r="L494" s="202"/>
      <c r="M494" s="207"/>
      <c r="N494" s="208"/>
      <c r="O494" s="208"/>
      <c r="P494" s="208"/>
      <c r="Q494" s="208"/>
      <c r="R494" s="208"/>
      <c r="S494" s="208"/>
      <c r="T494" s="209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03" t="s">
        <v>143</v>
      </c>
      <c r="AU494" s="203" t="s">
        <v>77</v>
      </c>
      <c r="AV494" s="15" t="s">
        <v>134</v>
      </c>
      <c r="AW494" s="15" t="s">
        <v>30</v>
      </c>
      <c r="AX494" s="15" t="s">
        <v>80</v>
      </c>
      <c r="AY494" s="203" t="s">
        <v>128</v>
      </c>
    </row>
    <row r="495" s="2" customFormat="1" ht="24.15" customHeight="1">
      <c r="A495" s="38"/>
      <c r="B495" s="167"/>
      <c r="C495" s="168" t="s">
        <v>415</v>
      </c>
      <c r="D495" s="168" t="s">
        <v>130</v>
      </c>
      <c r="E495" s="169" t="s">
        <v>610</v>
      </c>
      <c r="F495" s="170" t="s">
        <v>611</v>
      </c>
      <c r="G495" s="171" t="s">
        <v>133</v>
      </c>
      <c r="H495" s="172">
        <v>169.40000000000001</v>
      </c>
      <c r="I495" s="173"/>
      <c r="J495" s="174">
        <f>ROUND(I495*H495,2)</f>
        <v>0</v>
      </c>
      <c r="K495" s="170" t="s">
        <v>140</v>
      </c>
      <c r="L495" s="39"/>
      <c r="M495" s="175" t="s">
        <v>1</v>
      </c>
      <c r="N495" s="176" t="s">
        <v>38</v>
      </c>
      <c r="O495" s="77"/>
      <c r="P495" s="177">
        <f>O495*H495</f>
        <v>0</v>
      </c>
      <c r="Q495" s="177">
        <v>0</v>
      </c>
      <c r="R495" s="177">
        <f>Q495*H495</f>
        <v>0</v>
      </c>
      <c r="S495" s="177">
        <v>0</v>
      </c>
      <c r="T495" s="17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79" t="s">
        <v>260</v>
      </c>
      <c r="AT495" s="179" t="s">
        <v>130</v>
      </c>
      <c r="AU495" s="179" t="s">
        <v>77</v>
      </c>
      <c r="AY495" s="19" t="s">
        <v>128</v>
      </c>
      <c r="BE495" s="180">
        <f>IF(N495="základní",J495,0)</f>
        <v>0</v>
      </c>
      <c r="BF495" s="180">
        <f>IF(N495="snížená",J495,0)</f>
        <v>0</v>
      </c>
      <c r="BG495" s="180">
        <f>IF(N495="zákl. přenesená",J495,0)</f>
        <v>0</v>
      </c>
      <c r="BH495" s="180">
        <f>IF(N495="sníž. přenesená",J495,0)</f>
        <v>0</v>
      </c>
      <c r="BI495" s="180">
        <f>IF(N495="nulová",J495,0)</f>
        <v>0</v>
      </c>
      <c r="BJ495" s="19" t="s">
        <v>80</v>
      </c>
      <c r="BK495" s="180">
        <f>ROUND(I495*H495,2)</f>
        <v>0</v>
      </c>
      <c r="BL495" s="19" t="s">
        <v>260</v>
      </c>
      <c r="BM495" s="179" t="s">
        <v>612</v>
      </c>
    </row>
    <row r="496" s="2" customFormat="1">
      <c r="A496" s="38"/>
      <c r="B496" s="39"/>
      <c r="C496" s="38"/>
      <c r="D496" s="181" t="s">
        <v>141</v>
      </c>
      <c r="E496" s="38"/>
      <c r="F496" s="182" t="s">
        <v>613</v>
      </c>
      <c r="G496" s="38"/>
      <c r="H496" s="38"/>
      <c r="I496" s="183"/>
      <c r="J496" s="38"/>
      <c r="K496" s="38"/>
      <c r="L496" s="39"/>
      <c r="M496" s="184"/>
      <c r="N496" s="185"/>
      <c r="O496" s="77"/>
      <c r="P496" s="77"/>
      <c r="Q496" s="77"/>
      <c r="R496" s="77"/>
      <c r="S496" s="77"/>
      <c r="T496" s="7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9" t="s">
        <v>141</v>
      </c>
      <c r="AU496" s="19" t="s">
        <v>77</v>
      </c>
    </row>
    <row r="497" s="13" customFormat="1">
      <c r="A497" s="13"/>
      <c r="B497" s="186"/>
      <c r="C497" s="13"/>
      <c r="D497" s="187" t="s">
        <v>143</v>
      </c>
      <c r="E497" s="188" t="s">
        <v>1</v>
      </c>
      <c r="F497" s="189" t="s">
        <v>500</v>
      </c>
      <c r="G497" s="13"/>
      <c r="H497" s="188" t="s">
        <v>1</v>
      </c>
      <c r="I497" s="190"/>
      <c r="J497" s="13"/>
      <c r="K497" s="13"/>
      <c r="L497" s="186"/>
      <c r="M497" s="191"/>
      <c r="N497" s="192"/>
      <c r="O497" s="192"/>
      <c r="P497" s="192"/>
      <c r="Q497" s="192"/>
      <c r="R497" s="192"/>
      <c r="S497" s="192"/>
      <c r="T497" s="19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8" t="s">
        <v>143</v>
      </c>
      <c r="AU497" s="188" t="s">
        <v>77</v>
      </c>
      <c r="AV497" s="13" t="s">
        <v>80</v>
      </c>
      <c r="AW497" s="13" t="s">
        <v>30</v>
      </c>
      <c r="AX497" s="13" t="s">
        <v>73</v>
      </c>
      <c r="AY497" s="188" t="s">
        <v>128</v>
      </c>
    </row>
    <row r="498" s="13" customFormat="1">
      <c r="A498" s="13"/>
      <c r="B498" s="186"/>
      <c r="C498" s="13"/>
      <c r="D498" s="187" t="s">
        <v>143</v>
      </c>
      <c r="E498" s="188" t="s">
        <v>1</v>
      </c>
      <c r="F498" s="189" t="s">
        <v>501</v>
      </c>
      <c r="G498" s="13"/>
      <c r="H498" s="188" t="s">
        <v>1</v>
      </c>
      <c r="I498" s="190"/>
      <c r="J498" s="13"/>
      <c r="K498" s="13"/>
      <c r="L498" s="186"/>
      <c r="M498" s="191"/>
      <c r="N498" s="192"/>
      <c r="O498" s="192"/>
      <c r="P498" s="192"/>
      <c r="Q498" s="192"/>
      <c r="R498" s="192"/>
      <c r="S498" s="192"/>
      <c r="T498" s="19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8" t="s">
        <v>143</v>
      </c>
      <c r="AU498" s="188" t="s">
        <v>77</v>
      </c>
      <c r="AV498" s="13" t="s">
        <v>80</v>
      </c>
      <c r="AW498" s="13" t="s">
        <v>30</v>
      </c>
      <c r="AX498" s="13" t="s">
        <v>73</v>
      </c>
      <c r="AY498" s="188" t="s">
        <v>128</v>
      </c>
    </row>
    <row r="499" s="14" customFormat="1">
      <c r="A499" s="14"/>
      <c r="B499" s="194"/>
      <c r="C499" s="14"/>
      <c r="D499" s="187" t="s">
        <v>143</v>
      </c>
      <c r="E499" s="195" t="s">
        <v>1</v>
      </c>
      <c r="F499" s="196" t="s">
        <v>502</v>
      </c>
      <c r="G499" s="14"/>
      <c r="H499" s="197">
        <v>34.399999999999999</v>
      </c>
      <c r="I499" s="198"/>
      <c r="J499" s="14"/>
      <c r="K499" s="14"/>
      <c r="L499" s="194"/>
      <c r="M499" s="199"/>
      <c r="N499" s="200"/>
      <c r="O499" s="200"/>
      <c r="P499" s="200"/>
      <c r="Q499" s="200"/>
      <c r="R499" s="200"/>
      <c r="S499" s="200"/>
      <c r="T499" s="20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95" t="s">
        <v>143</v>
      </c>
      <c r="AU499" s="195" t="s">
        <v>77</v>
      </c>
      <c r="AV499" s="14" t="s">
        <v>77</v>
      </c>
      <c r="AW499" s="14" t="s">
        <v>30</v>
      </c>
      <c r="AX499" s="14" t="s">
        <v>73</v>
      </c>
      <c r="AY499" s="195" t="s">
        <v>128</v>
      </c>
    </row>
    <row r="500" s="13" customFormat="1">
      <c r="A500" s="13"/>
      <c r="B500" s="186"/>
      <c r="C500" s="13"/>
      <c r="D500" s="187" t="s">
        <v>143</v>
      </c>
      <c r="E500" s="188" t="s">
        <v>1</v>
      </c>
      <c r="F500" s="189" t="s">
        <v>503</v>
      </c>
      <c r="G500" s="13"/>
      <c r="H500" s="188" t="s">
        <v>1</v>
      </c>
      <c r="I500" s="190"/>
      <c r="J500" s="13"/>
      <c r="K500" s="13"/>
      <c r="L500" s="186"/>
      <c r="M500" s="191"/>
      <c r="N500" s="192"/>
      <c r="O500" s="192"/>
      <c r="P500" s="192"/>
      <c r="Q500" s="192"/>
      <c r="R500" s="192"/>
      <c r="S500" s="192"/>
      <c r="T500" s="19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8" t="s">
        <v>143</v>
      </c>
      <c r="AU500" s="188" t="s">
        <v>77</v>
      </c>
      <c r="AV500" s="13" t="s">
        <v>80</v>
      </c>
      <c r="AW500" s="13" t="s">
        <v>30</v>
      </c>
      <c r="AX500" s="13" t="s">
        <v>73</v>
      </c>
      <c r="AY500" s="188" t="s">
        <v>128</v>
      </c>
    </row>
    <row r="501" s="13" customFormat="1">
      <c r="A501" s="13"/>
      <c r="B501" s="186"/>
      <c r="C501" s="13"/>
      <c r="D501" s="187" t="s">
        <v>143</v>
      </c>
      <c r="E501" s="188" t="s">
        <v>1</v>
      </c>
      <c r="F501" s="189" t="s">
        <v>504</v>
      </c>
      <c r="G501" s="13"/>
      <c r="H501" s="188" t="s">
        <v>1</v>
      </c>
      <c r="I501" s="190"/>
      <c r="J501" s="13"/>
      <c r="K501" s="13"/>
      <c r="L501" s="186"/>
      <c r="M501" s="191"/>
      <c r="N501" s="192"/>
      <c r="O501" s="192"/>
      <c r="P501" s="192"/>
      <c r="Q501" s="192"/>
      <c r="R501" s="192"/>
      <c r="S501" s="192"/>
      <c r="T501" s="19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143</v>
      </c>
      <c r="AU501" s="188" t="s">
        <v>77</v>
      </c>
      <c r="AV501" s="13" t="s">
        <v>80</v>
      </c>
      <c r="AW501" s="13" t="s">
        <v>30</v>
      </c>
      <c r="AX501" s="13" t="s">
        <v>73</v>
      </c>
      <c r="AY501" s="188" t="s">
        <v>128</v>
      </c>
    </row>
    <row r="502" s="14" customFormat="1">
      <c r="A502" s="14"/>
      <c r="B502" s="194"/>
      <c r="C502" s="14"/>
      <c r="D502" s="187" t="s">
        <v>143</v>
      </c>
      <c r="E502" s="195" t="s">
        <v>1</v>
      </c>
      <c r="F502" s="196" t="s">
        <v>505</v>
      </c>
      <c r="G502" s="14"/>
      <c r="H502" s="197">
        <v>135</v>
      </c>
      <c r="I502" s="198"/>
      <c r="J502" s="14"/>
      <c r="K502" s="14"/>
      <c r="L502" s="194"/>
      <c r="M502" s="199"/>
      <c r="N502" s="200"/>
      <c r="O502" s="200"/>
      <c r="P502" s="200"/>
      <c r="Q502" s="200"/>
      <c r="R502" s="200"/>
      <c r="S502" s="200"/>
      <c r="T502" s="20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195" t="s">
        <v>143</v>
      </c>
      <c r="AU502" s="195" t="s">
        <v>77</v>
      </c>
      <c r="AV502" s="14" t="s">
        <v>77</v>
      </c>
      <c r="AW502" s="14" t="s">
        <v>30</v>
      </c>
      <c r="AX502" s="14" t="s">
        <v>73</v>
      </c>
      <c r="AY502" s="195" t="s">
        <v>128</v>
      </c>
    </row>
    <row r="503" s="15" customFormat="1">
      <c r="A503" s="15"/>
      <c r="B503" s="202"/>
      <c r="C503" s="15"/>
      <c r="D503" s="187" t="s">
        <v>143</v>
      </c>
      <c r="E503" s="203" t="s">
        <v>1</v>
      </c>
      <c r="F503" s="204" t="s">
        <v>147</v>
      </c>
      <c r="G503" s="15"/>
      <c r="H503" s="205">
        <v>169.40000000000001</v>
      </c>
      <c r="I503" s="206"/>
      <c r="J503" s="15"/>
      <c r="K503" s="15"/>
      <c r="L503" s="202"/>
      <c r="M503" s="207"/>
      <c r="N503" s="208"/>
      <c r="O503" s="208"/>
      <c r="P503" s="208"/>
      <c r="Q503" s="208"/>
      <c r="R503" s="208"/>
      <c r="S503" s="208"/>
      <c r="T503" s="20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03" t="s">
        <v>143</v>
      </c>
      <c r="AU503" s="203" t="s">
        <v>77</v>
      </c>
      <c r="AV503" s="15" t="s">
        <v>134</v>
      </c>
      <c r="AW503" s="15" t="s">
        <v>30</v>
      </c>
      <c r="AX503" s="15" t="s">
        <v>80</v>
      </c>
      <c r="AY503" s="203" t="s">
        <v>128</v>
      </c>
    </row>
    <row r="504" s="2" customFormat="1" ht="16.5" customHeight="1">
      <c r="A504" s="38"/>
      <c r="B504" s="167"/>
      <c r="C504" s="168" t="s">
        <v>614</v>
      </c>
      <c r="D504" s="168" t="s">
        <v>130</v>
      </c>
      <c r="E504" s="169" t="s">
        <v>615</v>
      </c>
      <c r="F504" s="170" t="s">
        <v>616</v>
      </c>
      <c r="G504" s="171" t="s">
        <v>133</v>
      </c>
      <c r="H504" s="172">
        <v>180.93000000000001</v>
      </c>
      <c r="I504" s="173"/>
      <c r="J504" s="174">
        <f>ROUND(I504*H504,2)</f>
        <v>0</v>
      </c>
      <c r="K504" s="170" t="s">
        <v>140</v>
      </c>
      <c r="L504" s="39"/>
      <c r="M504" s="175" t="s">
        <v>1</v>
      </c>
      <c r="N504" s="176" t="s">
        <v>38</v>
      </c>
      <c r="O504" s="77"/>
      <c r="P504" s="177">
        <f>O504*H504</f>
        <v>0</v>
      </c>
      <c r="Q504" s="177">
        <v>0</v>
      </c>
      <c r="R504" s="177">
        <f>Q504*H504</f>
        <v>0</v>
      </c>
      <c r="S504" s="177">
        <v>0</v>
      </c>
      <c r="T504" s="17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79" t="s">
        <v>260</v>
      </c>
      <c r="AT504" s="179" t="s">
        <v>130</v>
      </c>
      <c r="AU504" s="179" t="s">
        <v>77</v>
      </c>
      <c r="AY504" s="19" t="s">
        <v>128</v>
      </c>
      <c r="BE504" s="180">
        <f>IF(N504="základní",J504,0)</f>
        <v>0</v>
      </c>
      <c r="BF504" s="180">
        <f>IF(N504="snížená",J504,0)</f>
        <v>0</v>
      </c>
      <c r="BG504" s="180">
        <f>IF(N504="zákl. přenesená",J504,0)</f>
        <v>0</v>
      </c>
      <c r="BH504" s="180">
        <f>IF(N504="sníž. přenesená",J504,0)</f>
        <v>0</v>
      </c>
      <c r="BI504" s="180">
        <f>IF(N504="nulová",J504,0)</f>
        <v>0</v>
      </c>
      <c r="BJ504" s="19" t="s">
        <v>80</v>
      </c>
      <c r="BK504" s="180">
        <f>ROUND(I504*H504,2)</f>
        <v>0</v>
      </c>
      <c r="BL504" s="19" t="s">
        <v>260</v>
      </c>
      <c r="BM504" s="179" t="s">
        <v>617</v>
      </c>
    </row>
    <row r="505" s="2" customFormat="1">
      <c r="A505" s="38"/>
      <c r="B505" s="39"/>
      <c r="C505" s="38"/>
      <c r="D505" s="181" t="s">
        <v>141</v>
      </c>
      <c r="E505" s="38"/>
      <c r="F505" s="182" t="s">
        <v>618</v>
      </c>
      <c r="G505" s="38"/>
      <c r="H505" s="38"/>
      <c r="I505" s="183"/>
      <c r="J505" s="38"/>
      <c r="K505" s="38"/>
      <c r="L505" s="39"/>
      <c r="M505" s="184"/>
      <c r="N505" s="185"/>
      <c r="O505" s="77"/>
      <c r="P505" s="77"/>
      <c r="Q505" s="77"/>
      <c r="R505" s="77"/>
      <c r="S505" s="77"/>
      <c r="T505" s="7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9" t="s">
        <v>141</v>
      </c>
      <c r="AU505" s="19" t="s">
        <v>77</v>
      </c>
    </row>
    <row r="506" s="13" customFormat="1">
      <c r="A506" s="13"/>
      <c r="B506" s="186"/>
      <c r="C506" s="13"/>
      <c r="D506" s="187" t="s">
        <v>143</v>
      </c>
      <c r="E506" s="188" t="s">
        <v>1</v>
      </c>
      <c r="F506" s="189" t="s">
        <v>608</v>
      </c>
      <c r="G506" s="13"/>
      <c r="H506" s="188" t="s">
        <v>1</v>
      </c>
      <c r="I506" s="190"/>
      <c r="J506" s="13"/>
      <c r="K506" s="13"/>
      <c r="L506" s="186"/>
      <c r="M506" s="191"/>
      <c r="N506" s="192"/>
      <c r="O506" s="192"/>
      <c r="P506" s="192"/>
      <c r="Q506" s="192"/>
      <c r="R506" s="192"/>
      <c r="S506" s="192"/>
      <c r="T506" s="19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8" t="s">
        <v>143</v>
      </c>
      <c r="AU506" s="188" t="s">
        <v>77</v>
      </c>
      <c r="AV506" s="13" t="s">
        <v>80</v>
      </c>
      <c r="AW506" s="13" t="s">
        <v>30</v>
      </c>
      <c r="AX506" s="13" t="s">
        <v>73</v>
      </c>
      <c r="AY506" s="188" t="s">
        <v>128</v>
      </c>
    </row>
    <row r="507" s="14" customFormat="1">
      <c r="A507" s="14"/>
      <c r="B507" s="194"/>
      <c r="C507" s="14"/>
      <c r="D507" s="187" t="s">
        <v>143</v>
      </c>
      <c r="E507" s="195" t="s">
        <v>1</v>
      </c>
      <c r="F507" s="196" t="s">
        <v>502</v>
      </c>
      <c r="G507" s="14"/>
      <c r="H507" s="197">
        <v>34.399999999999999</v>
      </c>
      <c r="I507" s="198"/>
      <c r="J507" s="14"/>
      <c r="K507" s="14"/>
      <c r="L507" s="194"/>
      <c r="M507" s="199"/>
      <c r="N507" s="200"/>
      <c r="O507" s="200"/>
      <c r="P507" s="200"/>
      <c r="Q507" s="200"/>
      <c r="R507" s="200"/>
      <c r="S507" s="200"/>
      <c r="T507" s="20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5" t="s">
        <v>143</v>
      </c>
      <c r="AU507" s="195" t="s">
        <v>77</v>
      </c>
      <c r="AV507" s="14" t="s">
        <v>77</v>
      </c>
      <c r="AW507" s="14" t="s">
        <v>30</v>
      </c>
      <c r="AX507" s="14" t="s">
        <v>73</v>
      </c>
      <c r="AY507" s="195" t="s">
        <v>128</v>
      </c>
    </row>
    <row r="508" s="13" customFormat="1">
      <c r="A508" s="13"/>
      <c r="B508" s="186"/>
      <c r="C508" s="13"/>
      <c r="D508" s="187" t="s">
        <v>143</v>
      </c>
      <c r="E508" s="188" t="s">
        <v>1</v>
      </c>
      <c r="F508" s="189" t="s">
        <v>619</v>
      </c>
      <c r="G508" s="13"/>
      <c r="H508" s="188" t="s">
        <v>1</v>
      </c>
      <c r="I508" s="190"/>
      <c r="J508" s="13"/>
      <c r="K508" s="13"/>
      <c r="L508" s="186"/>
      <c r="M508" s="191"/>
      <c r="N508" s="192"/>
      <c r="O508" s="192"/>
      <c r="P508" s="192"/>
      <c r="Q508" s="192"/>
      <c r="R508" s="192"/>
      <c r="S508" s="192"/>
      <c r="T508" s="19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8" t="s">
        <v>143</v>
      </c>
      <c r="AU508" s="188" t="s">
        <v>77</v>
      </c>
      <c r="AV508" s="13" t="s">
        <v>80</v>
      </c>
      <c r="AW508" s="13" t="s">
        <v>30</v>
      </c>
      <c r="AX508" s="13" t="s">
        <v>73</v>
      </c>
      <c r="AY508" s="188" t="s">
        <v>128</v>
      </c>
    </row>
    <row r="509" s="14" customFormat="1">
      <c r="A509" s="14"/>
      <c r="B509" s="194"/>
      <c r="C509" s="14"/>
      <c r="D509" s="187" t="s">
        <v>143</v>
      </c>
      <c r="E509" s="195" t="s">
        <v>1</v>
      </c>
      <c r="F509" s="196" t="s">
        <v>620</v>
      </c>
      <c r="G509" s="14"/>
      <c r="H509" s="197">
        <v>2</v>
      </c>
      <c r="I509" s="198"/>
      <c r="J509" s="14"/>
      <c r="K509" s="14"/>
      <c r="L509" s="194"/>
      <c r="M509" s="199"/>
      <c r="N509" s="200"/>
      <c r="O509" s="200"/>
      <c r="P509" s="200"/>
      <c r="Q509" s="200"/>
      <c r="R509" s="200"/>
      <c r="S509" s="200"/>
      <c r="T509" s="20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5" t="s">
        <v>143</v>
      </c>
      <c r="AU509" s="195" t="s">
        <v>77</v>
      </c>
      <c r="AV509" s="14" t="s">
        <v>77</v>
      </c>
      <c r="AW509" s="14" t="s">
        <v>30</v>
      </c>
      <c r="AX509" s="14" t="s">
        <v>73</v>
      </c>
      <c r="AY509" s="195" t="s">
        <v>128</v>
      </c>
    </row>
    <row r="510" s="14" customFormat="1">
      <c r="A510" s="14"/>
      <c r="B510" s="194"/>
      <c r="C510" s="14"/>
      <c r="D510" s="187" t="s">
        <v>143</v>
      </c>
      <c r="E510" s="195" t="s">
        <v>1</v>
      </c>
      <c r="F510" s="196" t="s">
        <v>621</v>
      </c>
      <c r="G510" s="14"/>
      <c r="H510" s="197">
        <v>1.24</v>
      </c>
      <c r="I510" s="198"/>
      <c r="J510" s="14"/>
      <c r="K510" s="14"/>
      <c r="L510" s="194"/>
      <c r="M510" s="199"/>
      <c r="N510" s="200"/>
      <c r="O510" s="200"/>
      <c r="P510" s="200"/>
      <c r="Q510" s="200"/>
      <c r="R510" s="200"/>
      <c r="S510" s="200"/>
      <c r="T510" s="20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195" t="s">
        <v>143</v>
      </c>
      <c r="AU510" s="195" t="s">
        <v>77</v>
      </c>
      <c r="AV510" s="14" t="s">
        <v>77</v>
      </c>
      <c r="AW510" s="14" t="s">
        <v>30</v>
      </c>
      <c r="AX510" s="14" t="s">
        <v>73</v>
      </c>
      <c r="AY510" s="195" t="s">
        <v>128</v>
      </c>
    </row>
    <row r="511" s="13" customFormat="1">
      <c r="A511" s="13"/>
      <c r="B511" s="186"/>
      <c r="C511" s="13"/>
      <c r="D511" s="187" t="s">
        <v>143</v>
      </c>
      <c r="E511" s="188" t="s">
        <v>1</v>
      </c>
      <c r="F511" s="189" t="s">
        <v>609</v>
      </c>
      <c r="G511" s="13"/>
      <c r="H511" s="188" t="s">
        <v>1</v>
      </c>
      <c r="I511" s="190"/>
      <c r="J511" s="13"/>
      <c r="K511" s="13"/>
      <c r="L511" s="186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143</v>
      </c>
      <c r="AU511" s="188" t="s">
        <v>77</v>
      </c>
      <c r="AV511" s="13" t="s">
        <v>80</v>
      </c>
      <c r="AW511" s="13" t="s">
        <v>30</v>
      </c>
      <c r="AX511" s="13" t="s">
        <v>73</v>
      </c>
      <c r="AY511" s="188" t="s">
        <v>128</v>
      </c>
    </row>
    <row r="512" s="14" customFormat="1">
      <c r="A512" s="14"/>
      <c r="B512" s="194"/>
      <c r="C512" s="14"/>
      <c r="D512" s="187" t="s">
        <v>143</v>
      </c>
      <c r="E512" s="195" t="s">
        <v>1</v>
      </c>
      <c r="F512" s="196" t="s">
        <v>505</v>
      </c>
      <c r="G512" s="14"/>
      <c r="H512" s="197">
        <v>135</v>
      </c>
      <c r="I512" s="198"/>
      <c r="J512" s="14"/>
      <c r="K512" s="14"/>
      <c r="L512" s="194"/>
      <c r="M512" s="199"/>
      <c r="N512" s="200"/>
      <c r="O512" s="200"/>
      <c r="P512" s="200"/>
      <c r="Q512" s="200"/>
      <c r="R512" s="200"/>
      <c r="S512" s="200"/>
      <c r="T512" s="20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5" t="s">
        <v>143</v>
      </c>
      <c r="AU512" s="195" t="s">
        <v>77</v>
      </c>
      <c r="AV512" s="14" t="s">
        <v>77</v>
      </c>
      <c r="AW512" s="14" t="s">
        <v>30</v>
      </c>
      <c r="AX512" s="14" t="s">
        <v>73</v>
      </c>
      <c r="AY512" s="195" t="s">
        <v>128</v>
      </c>
    </row>
    <row r="513" s="13" customFormat="1">
      <c r="A513" s="13"/>
      <c r="B513" s="186"/>
      <c r="C513" s="13"/>
      <c r="D513" s="187" t="s">
        <v>143</v>
      </c>
      <c r="E513" s="188" t="s">
        <v>1</v>
      </c>
      <c r="F513" s="189" t="s">
        <v>622</v>
      </c>
      <c r="G513" s="13"/>
      <c r="H513" s="188" t="s">
        <v>1</v>
      </c>
      <c r="I513" s="190"/>
      <c r="J513" s="13"/>
      <c r="K513" s="13"/>
      <c r="L513" s="186"/>
      <c r="M513" s="191"/>
      <c r="N513" s="192"/>
      <c r="O513" s="192"/>
      <c r="P513" s="192"/>
      <c r="Q513" s="192"/>
      <c r="R513" s="192"/>
      <c r="S513" s="192"/>
      <c r="T513" s="19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8" t="s">
        <v>143</v>
      </c>
      <c r="AU513" s="188" t="s">
        <v>77</v>
      </c>
      <c r="AV513" s="13" t="s">
        <v>80</v>
      </c>
      <c r="AW513" s="13" t="s">
        <v>30</v>
      </c>
      <c r="AX513" s="13" t="s">
        <v>73</v>
      </c>
      <c r="AY513" s="188" t="s">
        <v>128</v>
      </c>
    </row>
    <row r="514" s="14" customFormat="1">
      <c r="A514" s="14"/>
      <c r="B514" s="194"/>
      <c r="C514" s="14"/>
      <c r="D514" s="187" t="s">
        <v>143</v>
      </c>
      <c r="E514" s="195" t="s">
        <v>1</v>
      </c>
      <c r="F514" s="196" t="s">
        <v>623</v>
      </c>
      <c r="G514" s="14"/>
      <c r="H514" s="197">
        <v>3.25</v>
      </c>
      <c r="I514" s="198"/>
      <c r="J514" s="14"/>
      <c r="K514" s="14"/>
      <c r="L514" s="194"/>
      <c r="M514" s="199"/>
      <c r="N514" s="200"/>
      <c r="O514" s="200"/>
      <c r="P514" s="200"/>
      <c r="Q514" s="200"/>
      <c r="R514" s="200"/>
      <c r="S514" s="200"/>
      <c r="T514" s="20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195" t="s">
        <v>143</v>
      </c>
      <c r="AU514" s="195" t="s">
        <v>77</v>
      </c>
      <c r="AV514" s="14" t="s">
        <v>77</v>
      </c>
      <c r="AW514" s="14" t="s">
        <v>30</v>
      </c>
      <c r="AX514" s="14" t="s">
        <v>73</v>
      </c>
      <c r="AY514" s="195" t="s">
        <v>128</v>
      </c>
    </row>
    <row r="515" s="14" customFormat="1">
      <c r="A515" s="14"/>
      <c r="B515" s="194"/>
      <c r="C515" s="14"/>
      <c r="D515" s="187" t="s">
        <v>143</v>
      </c>
      <c r="E515" s="195" t="s">
        <v>1</v>
      </c>
      <c r="F515" s="196" t="s">
        <v>624</v>
      </c>
      <c r="G515" s="14"/>
      <c r="H515" s="197">
        <v>2.79</v>
      </c>
      <c r="I515" s="198"/>
      <c r="J515" s="14"/>
      <c r="K515" s="14"/>
      <c r="L515" s="194"/>
      <c r="M515" s="199"/>
      <c r="N515" s="200"/>
      <c r="O515" s="200"/>
      <c r="P515" s="200"/>
      <c r="Q515" s="200"/>
      <c r="R515" s="200"/>
      <c r="S515" s="200"/>
      <c r="T515" s="20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5" t="s">
        <v>143</v>
      </c>
      <c r="AU515" s="195" t="s">
        <v>77</v>
      </c>
      <c r="AV515" s="14" t="s">
        <v>77</v>
      </c>
      <c r="AW515" s="14" t="s">
        <v>30</v>
      </c>
      <c r="AX515" s="14" t="s">
        <v>73</v>
      </c>
      <c r="AY515" s="195" t="s">
        <v>128</v>
      </c>
    </row>
    <row r="516" s="14" customFormat="1">
      <c r="A516" s="14"/>
      <c r="B516" s="194"/>
      <c r="C516" s="14"/>
      <c r="D516" s="187" t="s">
        <v>143</v>
      </c>
      <c r="E516" s="195" t="s">
        <v>1</v>
      </c>
      <c r="F516" s="196" t="s">
        <v>625</v>
      </c>
      <c r="G516" s="14"/>
      <c r="H516" s="197">
        <v>2.25</v>
      </c>
      <c r="I516" s="198"/>
      <c r="J516" s="14"/>
      <c r="K516" s="14"/>
      <c r="L516" s="194"/>
      <c r="M516" s="199"/>
      <c r="N516" s="200"/>
      <c r="O516" s="200"/>
      <c r="P516" s="200"/>
      <c r="Q516" s="200"/>
      <c r="R516" s="200"/>
      <c r="S516" s="200"/>
      <c r="T516" s="20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95" t="s">
        <v>143</v>
      </c>
      <c r="AU516" s="195" t="s">
        <v>77</v>
      </c>
      <c r="AV516" s="14" t="s">
        <v>77</v>
      </c>
      <c r="AW516" s="14" t="s">
        <v>30</v>
      </c>
      <c r="AX516" s="14" t="s">
        <v>73</v>
      </c>
      <c r="AY516" s="195" t="s">
        <v>128</v>
      </c>
    </row>
    <row r="517" s="15" customFormat="1">
      <c r="A517" s="15"/>
      <c r="B517" s="202"/>
      <c r="C517" s="15"/>
      <c r="D517" s="187" t="s">
        <v>143</v>
      </c>
      <c r="E517" s="203" t="s">
        <v>1</v>
      </c>
      <c r="F517" s="204" t="s">
        <v>147</v>
      </c>
      <c r="G517" s="15"/>
      <c r="H517" s="205">
        <v>180.93000000000001</v>
      </c>
      <c r="I517" s="206"/>
      <c r="J517" s="15"/>
      <c r="K517" s="15"/>
      <c r="L517" s="202"/>
      <c r="M517" s="207"/>
      <c r="N517" s="208"/>
      <c r="O517" s="208"/>
      <c r="P517" s="208"/>
      <c r="Q517" s="208"/>
      <c r="R517" s="208"/>
      <c r="S517" s="208"/>
      <c r="T517" s="20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03" t="s">
        <v>143</v>
      </c>
      <c r="AU517" s="203" t="s">
        <v>77</v>
      </c>
      <c r="AV517" s="15" t="s">
        <v>134</v>
      </c>
      <c r="AW517" s="15" t="s">
        <v>30</v>
      </c>
      <c r="AX517" s="15" t="s">
        <v>80</v>
      </c>
      <c r="AY517" s="203" t="s">
        <v>128</v>
      </c>
    </row>
    <row r="518" s="2" customFormat="1" ht="16.5" customHeight="1">
      <c r="A518" s="38"/>
      <c r="B518" s="167"/>
      <c r="C518" s="210" t="s">
        <v>420</v>
      </c>
      <c r="D518" s="210" t="s">
        <v>162</v>
      </c>
      <c r="E518" s="211" t="s">
        <v>626</v>
      </c>
      <c r="F518" s="212" t="s">
        <v>627</v>
      </c>
      <c r="G518" s="213" t="s">
        <v>133</v>
      </c>
      <c r="H518" s="214">
        <v>199.023</v>
      </c>
      <c r="I518" s="215"/>
      <c r="J518" s="216">
        <f>ROUND(I518*H518,2)</f>
        <v>0</v>
      </c>
      <c r="K518" s="212" t="s">
        <v>140</v>
      </c>
      <c r="L518" s="217"/>
      <c r="M518" s="218" t="s">
        <v>1</v>
      </c>
      <c r="N518" s="219" t="s">
        <v>38</v>
      </c>
      <c r="O518" s="77"/>
      <c r="P518" s="177">
        <f>O518*H518</f>
        <v>0</v>
      </c>
      <c r="Q518" s="177">
        <v>0</v>
      </c>
      <c r="R518" s="177">
        <f>Q518*H518</f>
        <v>0</v>
      </c>
      <c r="S518" s="177">
        <v>0</v>
      </c>
      <c r="T518" s="17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79" t="s">
        <v>317</v>
      </c>
      <c r="AT518" s="179" t="s">
        <v>162</v>
      </c>
      <c r="AU518" s="179" t="s">
        <v>77</v>
      </c>
      <c r="AY518" s="19" t="s">
        <v>128</v>
      </c>
      <c r="BE518" s="180">
        <f>IF(N518="základní",J518,0)</f>
        <v>0</v>
      </c>
      <c r="BF518" s="180">
        <f>IF(N518="snížená",J518,0)</f>
        <v>0</v>
      </c>
      <c r="BG518" s="180">
        <f>IF(N518="zákl. přenesená",J518,0)</f>
        <v>0</v>
      </c>
      <c r="BH518" s="180">
        <f>IF(N518="sníž. přenesená",J518,0)</f>
        <v>0</v>
      </c>
      <c r="BI518" s="180">
        <f>IF(N518="nulová",J518,0)</f>
        <v>0</v>
      </c>
      <c r="BJ518" s="19" t="s">
        <v>80</v>
      </c>
      <c r="BK518" s="180">
        <f>ROUND(I518*H518,2)</f>
        <v>0</v>
      </c>
      <c r="BL518" s="19" t="s">
        <v>260</v>
      </c>
      <c r="BM518" s="179" t="s">
        <v>628</v>
      </c>
    </row>
    <row r="519" s="14" customFormat="1">
      <c r="A519" s="14"/>
      <c r="B519" s="194"/>
      <c r="C519" s="14"/>
      <c r="D519" s="187" t="s">
        <v>143</v>
      </c>
      <c r="E519" s="195" t="s">
        <v>1</v>
      </c>
      <c r="F519" s="196" t="s">
        <v>629</v>
      </c>
      <c r="G519" s="14"/>
      <c r="H519" s="197">
        <v>199.023</v>
      </c>
      <c r="I519" s="198"/>
      <c r="J519" s="14"/>
      <c r="K519" s="14"/>
      <c r="L519" s="194"/>
      <c r="M519" s="199"/>
      <c r="N519" s="200"/>
      <c r="O519" s="200"/>
      <c r="P519" s="200"/>
      <c r="Q519" s="200"/>
      <c r="R519" s="200"/>
      <c r="S519" s="200"/>
      <c r="T519" s="20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5" t="s">
        <v>143</v>
      </c>
      <c r="AU519" s="195" t="s">
        <v>77</v>
      </c>
      <c r="AV519" s="14" t="s">
        <v>77</v>
      </c>
      <c r="AW519" s="14" t="s">
        <v>30</v>
      </c>
      <c r="AX519" s="14" t="s">
        <v>73</v>
      </c>
      <c r="AY519" s="195" t="s">
        <v>128</v>
      </c>
    </row>
    <row r="520" s="15" customFormat="1">
      <c r="A520" s="15"/>
      <c r="B520" s="202"/>
      <c r="C520" s="15"/>
      <c r="D520" s="187" t="s">
        <v>143</v>
      </c>
      <c r="E520" s="203" t="s">
        <v>1</v>
      </c>
      <c r="F520" s="204" t="s">
        <v>147</v>
      </c>
      <c r="G520" s="15"/>
      <c r="H520" s="205">
        <v>199.023</v>
      </c>
      <c r="I520" s="206"/>
      <c r="J520" s="15"/>
      <c r="K520" s="15"/>
      <c r="L520" s="202"/>
      <c r="M520" s="207"/>
      <c r="N520" s="208"/>
      <c r="O520" s="208"/>
      <c r="P520" s="208"/>
      <c r="Q520" s="208"/>
      <c r="R520" s="208"/>
      <c r="S520" s="208"/>
      <c r="T520" s="209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03" t="s">
        <v>143</v>
      </c>
      <c r="AU520" s="203" t="s">
        <v>77</v>
      </c>
      <c r="AV520" s="15" t="s">
        <v>134</v>
      </c>
      <c r="AW520" s="15" t="s">
        <v>30</v>
      </c>
      <c r="AX520" s="15" t="s">
        <v>80</v>
      </c>
      <c r="AY520" s="203" t="s">
        <v>128</v>
      </c>
    </row>
    <row r="521" s="2" customFormat="1" ht="21.75" customHeight="1">
      <c r="A521" s="38"/>
      <c r="B521" s="167"/>
      <c r="C521" s="168" t="s">
        <v>630</v>
      </c>
      <c r="D521" s="168" t="s">
        <v>130</v>
      </c>
      <c r="E521" s="169" t="s">
        <v>631</v>
      </c>
      <c r="F521" s="170" t="s">
        <v>632</v>
      </c>
      <c r="G521" s="171" t="s">
        <v>393</v>
      </c>
      <c r="H521" s="172">
        <v>108.90000000000001</v>
      </c>
      <c r="I521" s="173"/>
      <c r="J521" s="174">
        <f>ROUND(I521*H521,2)</f>
        <v>0</v>
      </c>
      <c r="K521" s="170" t="s">
        <v>140</v>
      </c>
      <c r="L521" s="39"/>
      <c r="M521" s="175" t="s">
        <v>1</v>
      </c>
      <c r="N521" s="176" t="s">
        <v>38</v>
      </c>
      <c r="O521" s="77"/>
      <c r="P521" s="177">
        <f>O521*H521</f>
        <v>0</v>
      </c>
      <c r="Q521" s="177">
        <v>0</v>
      </c>
      <c r="R521" s="177">
        <f>Q521*H521</f>
        <v>0</v>
      </c>
      <c r="S521" s="177">
        <v>0</v>
      </c>
      <c r="T521" s="17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79" t="s">
        <v>260</v>
      </c>
      <c r="AT521" s="179" t="s">
        <v>130</v>
      </c>
      <c r="AU521" s="179" t="s">
        <v>77</v>
      </c>
      <c r="AY521" s="19" t="s">
        <v>128</v>
      </c>
      <c r="BE521" s="180">
        <f>IF(N521="základní",J521,0)</f>
        <v>0</v>
      </c>
      <c r="BF521" s="180">
        <f>IF(N521="snížená",J521,0)</f>
        <v>0</v>
      </c>
      <c r="BG521" s="180">
        <f>IF(N521="zákl. přenesená",J521,0)</f>
        <v>0</v>
      </c>
      <c r="BH521" s="180">
        <f>IF(N521="sníž. přenesená",J521,0)</f>
        <v>0</v>
      </c>
      <c r="BI521" s="180">
        <f>IF(N521="nulová",J521,0)</f>
        <v>0</v>
      </c>
      <c r="BJ521" s="19" t="s">
        <v>80</v>
      </c>
      <c r="BK521" s="180">
        <f>ROUND(I521*H521,2)</f>
        <v>0</v>
      </c>
      <c r="BL521" s="19" t="s">
        <v>260</v>
      </c>
      <c r="BM521" s="179" t="s">
        <v>633</v>
      </c>
    </row>
    <row r="522" s="2" customFormat="1">
      <c r="A522" s="38"/>
      <c r="B522" s="39"/>
      <c r="C522" s="38"/>
      <c r="D522" s="181" t="s">
        <v>141</v>
      </c>
      <c r="E522" s="38"/>
      <c r="F522" s="182" t="s">
        <v>634</v>
      </c>
      <c r="G522" s="38"/>
      <c r="H522" s="38"/>
      <c r="I522" s="183"/>
      <c r="J522" s="38"/>
      <c r="K522" s="38"/>
      <c r="L522" s="39"/>
      <c r="M522" s="184"/>
      <c r="N522" s="185"/>
      <c r="O522" s="77"/>
      <c r="P522" s="77"/>
      <c r="Q522" s="77"/>
      <c r="R522" s="77"/>
      <c r="S522" s="77"/>
      <c r="T522" s="7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9" t="s">
        <v>141</v>
      </c>
      <c r="AU522" s="19" t="s">
        <v>77</v>
      </c>
    </row>
    <row r="523" s="13" customFormat="1">
      <c r="A523" s="13"/>
      <c r="B523" s="186"/>
      <c r="C523" s="13"/>
      <c r="D523" s="187" t="s">
        <v>143</v>
      </c>
      <c r="E523" s="188" t="s">
        <v>1</v>
      </c>
      <c r="F523" s="189" t="s">
        <v>500</v>
      </c>
      <c r="G523" s="13"/>
      <c r="H523" s="188" t="s">
        <v>1</v>
      </c>
      <c r="I523" s="190"/>
      <c r="J523" s="13"/>
      <c r="K523" s="13"/>
      <c r="L523" s="186"/>
      <c r="M523" s="191"/>
      <c r="N523" s="192"/>
      <c r="O523" s="192"/>
      <c r="P523" s="192"/>
      <c r="Q523" s="192"/>
      <c r="R523" s="192"/>
      <c r="S523" s="192"/>
      <c r="T523" s="19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8" t="s">
        <v>143</v>
      </c>
      <c r="AU523" s="188" t="s">
        <v>77</v>
      </c>
      <c r="AV523" s="13" t="s">
        <v>80</v>
      </c>
      <c r="AW523" s="13" t="s">
        <v>30</v>
      </c>
      <c r="AX523" s="13" t="s">
        <v>73</v>
      </c>
      <c r="AY523" s="188" t="s">
        <v>128</v>
      </c>
    </row>
    <row r="524" s="13" customFormat="1">
      <c r="A524" s="13"/>
      <c r="B524" s="186"/>
      <c r="C524" s="13"/>
      <c r="D524" s="187" t="s">
        <v>143</v>
      </c>
      <c r="E524" s="188" t="s">
        <v>1</v>
      </c>
      <c r="F524" s="189" t="s">
        <v>501</v>
      </c>
      <c r="G524" s="13"/>
      <c r="H524" s="188" t="s">
        <v>1</v>
      </c>
      <c r="I524" s="190"/>
      <c r="J524" s="13"/>
      <c r="K524" s="13"/>
      <c r="L524" s="186"/>
      <c r="M524" s="191"/>
      <c r="N524" s="192"/>
      <c r="O524" s="192"/>
      <c r="P524" s="192"/>
      <c r="Q524" s="192"/>
      <c r="R524" s="192"/>
      <c r="S524" s="192"/>
      <c r="T524" s="19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8" t="s">
        <v>143</v>
      </c>
      <c r="AU524" s="188" t="s">
        <v>77</v>
      </c>
      <c r="AV524" s="13" t="s">
        <v>80</v>
      </c>
      <c r="AW524" s="13" t="s">
        <v>30</v>
      </c>
      <c r="AX524" s="13" t="s">
        <v>73</v>
      </c>
      <c r="AY524" s="188" t="s">
        <v>128</v>
      </c>
    </row>
    <row r="525" s="14" customFormat="1">
      <c r="A525" s="14"/>
      <c r="B525" s="194"/>
      <c r="C525" s="14"/>
      <c r="D525" s="187" t="s">
        <v>143</v>
      </c>
      <c r="E525" s="195" t="s">
        <v>1</v>
      </c>
      <c r="F525" s="196" t="s">
        <v>635</v>
      </c>
      <c r="G525" s="14"/>
      <c r="H525" s="197">
        <v>19.199999999999999</v>
      </c>
      <c r="I525" s="198"/>
      <c r="J525" s="14"/>
      <c r="K525" s="14"/>
      <c r="L525" s="194"/>
      <c r="M525" s="199"/>
      <c r="N525" s="200"/>
      <c r="O525" s="200"/>
      <c r="P525" s="200"/>
      <c r="Q525" s="200"/>
      <c r="R525" s="200"/>
      <c r="S525" s="200"/>
      <c r="T525" s="201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5" t="s">
        <v>143</v>
      </c>
      <c r="AU525" s="195" t="s">
        <v>77</v>
      </c>
      <c r="AV525" s="14" t="s">
        <v>77</v>
      </c>
      <c r="AW525" s="14" t="s">
        <v>30</v>
      </c>
      <c r="AX525" s="14" t="s">
        <v>73</v>
      </c>
      <c r="AY525" s="195" t="s">
        <v>128</v>
      </c>
    </row>
    <row r="526" s="14" customFormat="1">
      <c r="A526" s="14"/>
      <c r="B526" s="194"/>
      <c r="C526" s="14"/>
      <c r="D526" s="187" t="s">
        <v>143</v>
      </c>
      <c r="E526" s="195" t="s">
        <v>1</v>
      </c>
      <c r="F526" s="196" t="s">
        <v>636</v>
      </c>
      <c r="G526" s="14"/>
      <c r="H526" s="197">
        <v>11.6</v>
      </c>
      <c r="I526" s="198"/>
      <c r="J526" s="14"/>
      <c r="K526" s="14"/>
      <c r="L526" s="194"/>
      <c r="M526" s="199"/>
      <c r="N526" s="200"/>
      <c r="O526" s="200"/>
      <c r="P526" s="200"/>
      <c r="Q526" s="200"/>
      <c r="R526" s="200"/>
      <c r="S526" s="200"/>
      <c r="T526" s="20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195" t="s">
        <v>143</v>
      </c>
      <c r="AU526" s="195" t="s">
        <v>77</v>
      </c>
      <c r="AV526" s="14" t="s">
        <v>77</v>
      </c>
      <c r="AW526" s="14" t="s">
        <v>30</v>
      </c>
      <c r="AX526" s="14" t="s">
        <v>73</v>
      </c>
      <c r="AY526" s="195" t="s">
        <v>128</v>
      </c>
    </row>
    <row r="527" s="13" customFormat="1">
      <c r="A527" s="13"/>
      <c r="B527" s="186"/>
      <c r="C527" s="13"/>
      <c r="D527" s="187" t="s">
        <v>143</v>
      </c>
      <c r="E527" s="188" t="s">
        <v>1</v>
      </c>
      <c r="F527" s="189" t="s">
        <v>503</v>
      </c>
      <c r="G527" s="13"/>
      <c r="H527" s="188" t="s">
        <v>1</v>
      </c>
      <c r="I527" s="190"/>
      <c r="J527" s="13"/>
      <c r="K527" s="13"/>
      <c r="L527" s="186"/>
      <c r="M527" s="191"/>
      <c r="N527" s="192"/>
      <c r="O527" s="192"/>
      <c r="P527" s="192"/>
      <c r="Q527" s="192"/>
      <c r="R527" s="192"/>
      <c r="S527" s="192"/>
      <c r="T527" s="19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88" t="s">
        <v>143</v>
      </c>
      <c r="AU527" s="188" t="s">
        <v>77</v>
      </c>
      <c r="AV527" s="13" t="s">
        <v>80</v>
      </c>
      <c r="AW527" s="13" t="s">
        <v>30</v>
      </c>
      <c r="AX527" s="13" t="s">
        <v>73</v>
      </c>
      <c r="AY527" s="188" t="s">
        <v>128</v>
      </c>
    </row>
    <row r="528" s="13" customFormat="1">
      <c r="A528" s="13"/>
      <c r="B528" s="186"/>
      <c r="C528" s="13"/>
      <c r="D528" s="187" t="s">
        <v>143</v>
      </c>
      <c r="E528" s="188" t="s">
        <v>1</v>
      </c>
      <c r="F528" s="189" t="s">
        <v>504</v>
      </c>
      <c r="G528" s="13"/>
      <c r="H528" s="188" t="s">
        <v>1</v>
      </c>
      <c r="I528" s="190"/>
      <c r="J528" s="13"/>
      <c r="K528" s="13"/>
      <c r="L528" s="186"/>
      <c r="M528" s="191"/>
      <c r="N528" s="192"/>
      <c r="O528" s="192"/>
      <c r="P528" s="192"/>
      <c r="Q528" s="192"/>
      <c r="R528" s="192"/>
      <c r="S528" s="192"/>
      <c r="T528" s="19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8" t="s">
        <v>143</v>
      </c>
      <c r="AU528" s="188" t="s">
        <v>77</v>
      </c>
      <c r="AV528" s="13" t="s">
        <v>80</v>
      </c>
      <c r="AW528" s="13" t="s">
        <v>30</v>
      </c>
      <c r="AX528" s="13" t="s">
        <v>73</v>
      </c>
      <c r="AY528" s="188" t="s">
        <v>128</v>
      </c>
    </row>
    <row r="529" s="14" customFormat="1">
      <c r="A529" s="14"/>
      <c r="B529" s="194"/>
      <c r="C529" s="14"/>
      <c r="D529" s="187" t="s">
        <v>143</v>
      </c>
      <c r="E529" s="195" t="s">
        <v>1</v>
      </c>
      <c r="F529" s="196" t="s">
        <v>637</v>
      </c>
      <c r="G529" s="14"/>
      <c r="H529" s="197">
        <v>31.699999999999999</v>
      </c>
      <c r="I529" s="198"/>
      <c r="J529" s="14"/>
      <c r="K529" s="14"/>
      <c r="L529" s="194"/>
      <c r="M529" s="199"/>
      <c r="N529" s="200"/>
      <c r="O529" s="200"/>
      <c r="P529" s="200"/>
      <c r="Q529" s="200"/>
      <c r="R529" s="200"/>
      <c r="S529" s="200"/>
      <c r="T529" s="20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195" t="s">
        <v>143</v>
      </c>
      <c r="AU529" s="195" t="s">
        <v>77</v>
      </c>
      <c r="AV529" s="14" t="s">
        <v>77</v>
      </c>
      <c r="AW529" s="14" t="s">
        <v>30</v>
      </c>
      <c r="AX529" s="14" t="s">
        <v>73</v>
      </c>
      <c r="AY529" s="195" t="s">
        <v>128</v>
      </c>
    </row>
    <row r="530" s="14" customFormat="1">
      <c r="A530" s="14"/>
      <c r="B530" s="194"/>
      <c r="C530" s="14"/>
      <c r="D530" s="187" t="s">
        <v>143</v>
      </c>
      <c r="E530" s="195" t="s">
        <v>1</v>
      </c>
      <c r="F530" s="196" t="s">
        <v>638</v>
      </c>
      <c r="G530" s="14"/>
      <c r="H530" s="197">
        <v>26.300000000000001</v>
      </c>
      <c r="I530" s="198"/>
      <c r="J530" s="14"/>
      <c r="K530" s="14"/>
      <c r="L530" s="194"/>
      <c r="M530" s="199"/>
      <c r="N530" s="200"/>
      <c r="O530" s="200"/>
      <c r="P530" s="200"/>
      <c r="Q530" s="200"/>
      <c r="R530" s="200"/>
      <c r="S530" s="200"/>
      <c r="T530" s="20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5" t="s">
        <v>143</v>
      </c>
      <c r="AU530" s="195" t="s">
        <v>77</v>
      </c>
      <c r="AV530" s="14" t="s">
        <v>77</v>
      </c>
      <c r="AW530" s="14" t="s">
        <v>30</v>
      </c>
      <c r="AX530" s="14" t="s">
        <v>73</v>
      </c>
      <c r="AY530" s="195" t="s">
        <v>128</v>
      </c>
    </row>
    <row r="531" s="14" customFormat="1">
      <c r="A531" s="14"/>
      <c r="B531" s="194"/>
      <c r="C531" s="14"/>
      <c r="D531" s="187" t="s">
        <v>143</v>
      </c>
      <c r="E531" s="195" t="s">
        <v>1</v>
      </c>
      <c r="F531" s="196" t="s">
        <v>639</v>
      </c>
      <c r="G531" s="14"/>
      <c r="H531" s="197">
        <v>20.100000000000001</v>
      </c>
      <c r="I531" s="198"/>
      <c r="J531" s="14"/>
      <c r="K531" s="14"/>
      <c r="L531" s="194"/>
      <c r="M531" s="199"/>
      <c r="N531" s="200"/>
      <c r="O531" s="200"/>
      <c r="P531" s="200"/>
      <c r="Q531" s="200"/>
      <c r="R531" s="200"/>
      <c r="S531" s="200"/>
      <c r="T531" s="20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195" t="s">
        <v>143</v>
      </c>
      <c r="AU531" s="195" t="s">
        <v>77</v>
      </c>
      <c r="AV531" s="14" t="s">
        <v>77</v>
      </c>
      <c r="AW531" s="14" t="s">
        <v>30</v>
      </c>
      <c r="AX531" s="14" t="s">
        <v>73</v>
      </c>
      <c r="AY531" s="195" t="s">
        <v>128</v>
      </c>
    </row>
    <row r="532" s="15" customFormat="1">
      <c r="A532" s="15"/>
      <c r="B532" s="202"/>
      <c r="C532" s="15"/>
      <c r="D532" s="187" t="s">
        <v>143</v>
      </c>
      <c r="E532" s="203" t="s">
        <v>1</v>
      </c>
      <c r="F532" s="204" t="s">
        <v>147</v>
      </c>
      <c r="G532" s="15"/>
      <c r="H532" s="205">
        <v>108.90000000000001</v>
      </c>
      <c r="I532" s="206"/>
      <c r="J532" s="15"/>
      <c r="K532" s="15"/>
      <c r="L532" s="202"/>
      <c r="M532" s="207"/>
      <c r="N532" s="208"/>
      <c r="O532" s="208"/>
      <c r="P532" s="208"/>
      <c r="Q532" s="208"/>
      <c r="R532" s="208"/>
      <c r="S532" s="208"/>
      <c r="T532" s="20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03" t="s">
        <v>143</v>
      </c>
      <c r="AU532" s="203" t="s">
        <v>77</v>
      </c>
      <c r="AV532" s="15" t="s">
        <v>134</v>
      </c>
      <c r="AW532" s="15" t="s">
        <v>30</v>
      </c>
      <c r="AX532" s="15" t="s">
        <v>80</v>
      </c>
      <c r="AY532" s="203" t="s">
        <v>128</v>
      </c>
    </row>
    <row r="533" s="2" customFormat="1" ht="24.15" customHeight="1">
      <c r="A533" s="38"/>
      <c r="B533" s="167"/>
      <c r="C533" s="168" t="s">
        <v>426</v>
      </c>
      <c r="D533" s="168" t="s">
        <v>130</v>
      </c>
      <c r="E533" s="169" t="s">
        <v>640</v>
      </c>
      <c r="F533" s="170" t="s">
        <v>641</v>
      </c>
      <c r="G533" s="171" t="s">
        <v>459</v>
      </c>
      <c r="H533" s="228"/>
      <c r="I533" s="173"/>
      <c r="J533" s="174">
        <f>ROUND(I533*H533,2)</f>
        <v>0</v>
      </c>
      <c r="K533" s="170" t="s">
        <v>140</v>
      </c>
      <c r="L533" s="39"/>
      <c r="M533" s="175" t="s">
        <v>1</v>
      </c>
      <c r="N533" s="176" t="s">
        <v>38</v>
      </c>
      <c r="O533" s="77"/>
      <c r="P533" s="177">
        <f>O533*H533</f>
        <v>0</v>
      </c>
      <c r="Q533" s="177">
        <v>0</v>
      </c>
      <c r="R533" s="177">
        <f>Q533*H533</f>
        <v>0</v>
      </c>
      <c r="S533" s="177">
        <v>0</v>
      </c>
      <c r="T533" s="17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79" t="s">
        <v>260</v>
      </c>
      <c r="AT533" s="179" t="s">
        <v>130</v>
      </c>
      <c r="AU533" s="179" t="s">
        <v>77</v>
      </c>
      <c r="AY533" s="19" t="s">
        <v>128</v>
      </c>
      <c r="BE533" s="180">
        <f>IF(N533="základní",J533,0)</f>
        <v>0</v>
      </c>
      <c r="BF533" s="180">
        <f>IF(N533="snížená",J533,0)</f>
        <v>0</v>
      </c>
      <c r="BG533" s="180">
        <f>IF(N533="zákl. přenesená",J533,0)</f>
        <v>0</v>
      </c>
      <c r="BH533" s="180">
        <f>IF(N533="sníž. přenesená",J533,0)</f>
        <v>0</v>
      </c>
      <c r="BI533" s="180">
        <f>IF(N533="nulová",J533,0)</f>
        <v>0</v>
      </c>
      <c r="BJ533" s="19" t="s">
        <v>80</v>
      </c>
      <c r="BK533" s="180">
        <f>ROUND(I533*H533,2)</f>
        <v>0</v>
      </c>
      <c r="BL533" s="19" t="s">
        <v>260</v>
      </c>
      <c r="BM533" s="179" t="s">
        <v>642</v>
      </c>
    </row>
    <row r="534" s="2" customFormat="1">
      <c r="A534" s="38"/>
      <c r="B534" s="39"/>
      <c r="C534" s="38"/>
      <c r="D534" s="181" t="s">
        <v>141</v>
      </c>
      <c r="E534" s="38"/>
      <c r="F534" s="182" t="s">
        <v>643</v>
      </c>
      <c r="G534" s="38"/>
      <c r="H534" s="38"/>
      <c r="I534" s="183"/>
      <c r="J534" s="38"/>
      <c r="K534" s="38"/>
      <c r="L534" s="39"/>
      <c r="M534" s="184"/>
      <c r="N534" s="185"/>
      <c r="O534" s="77"/>
      <c r="P534" s="77"/>
      <c r="Q534" s="77"/>
      <c r="R534" s="77"/>
      <c r="S534" s="77"/>
      <c r="T534" s="7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9" t="s">
        <v>141</v>
      </c>
      <c r="AU534" s="19" t="s">
        <v>77</v>
      </c>
    </row>
    <row r="535" s="12" customFormat="1" ht="22.8" customHeight="1">
      <c r="A535" s="12"/>
      <c r="B535" s="154"/>
      <c r="C535" s="12"/>
      <c r="D535" s="155" t="s">
        <v>72</v>
      </c>
      <c r="E535" s="165" t="s">
        <v>644</v>
      </c>
      <c r="F535" s="165" t="s">
        <v>645</v>
      </c>
      <c r="G535" s="12"/>
      <c r="H535" s="12"/>
      <c r="I535" s="157"/>
      <c r="J535" s="166">
        <f>BK535</f>
        <v>0</v>
      </c>
      <c r="K535" s="12"/>
      <c r="L535" s="154"/>
      <c r="M535" s="159"/>
      <c r="N535" s="160"/>
      <c r="O535" s="160"/>
      <c r="P535" s="161">
        <f>SUM(P536:P550)</f>
        <v>0</v>
      </c>
      <c r="Q535" s="160"/>
      <c r="R535" s="161">
        <f>SUM(R536:R550)</f>
        <v>0</v>
      </c>
      <c r="S535" s="160"/>
      <c r="T535" s="162">
        <f>SUM(T536:T550)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155" t="s">
        <v>77</v>
      </c>
      <c r="AT535" s="163" t="s">
        <v>72</v>
      </c>
      <c r="AU535" s="163" t="s">
        <v>80</v>
      </c>
      <c r="AY535" s="155" t="s">
        <v>128</v>
      </c>
      <c r="BK535" s="164">
        <f>SUM(BK536:BK550)</f>
        <v>0</v>
      </c>
    </row>
    <row r="536" s="2" customFormat="1" ht="24.15" customHeight="1">
      <c r="A536" s="38"/>
      <c r="B536" s="167"/>
      <c r="C536" s="168" t="s">
        <v>646</v>
      </c>
      <c r="D536" s="168" t="s">
        <v>130</v>
      </c>
      <c r="E536" s="169" t="s">
        <v>647</v>
      </c>
      <c r="F536" s="170" t="s">
        <v>648</v>
      </c>
      <c r="G536" s="171" t="s">
        <v>133</v>
      </c>
      <c r="H536" s="172">
        <v>15</v>
      </c>
      <c r="I536" s="173"/>
      <c r="J536" s="174">
        <f>ROUND(I536*H536,2)</f>
        <v>0</v>
      </c>
      <c r="K536" s="170" t="s">
        <v>140</v>
      </c>
      <c r="L536" s="39"/>
      <c r="M536" s="175" t="s">
        <v>1</v>
      </c>
      <c r="N536" s="176" t="s">
        <v>38</v>
      </c>
      <c r="O536" s="77"/>
      <c r="P536" s="177">
        <f>O536*H536</f>
        <v>0</v>
      </c>
      <c r="Q536" s="177">
        <v>0</v>
      </c>
      <c r="R536" s="177">
        <f>Q536*H536</f>
        <v>0</v>
      </c>
      <c r="S536" s="177">
        <v>0</v>
      </c>
      <c r="T536" s="17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79" t="s">
        <v>260</v>
      </c>
      <c r="AT536" s="179" t="s">
        <v>130</v>
      </c>
      <c r="AU536" s="179" t="s">
        <v>77</v>
      </c>
      <c r="AY536" s="19" t="s">
        <v>128</v>
      </c>
      <c r="BE536" s="180">
        <f>IF(N536="základní",J536,0)</f>
        <v>0</v>
      </c>
      <c r="BF536" s="180">
        <f>IF(N536="snížená",J536,0)</f>
        <v>0</v>
      </c>
      <c r="BG536" s="180">
        <f>IF(N536="zákl. přenesená",J536,0)</f>
        <v>0</v>
      </c>
      <c r="BH536" s="180">
        <f>IF(N536="sníž. přenesená",J536,0)</f>
        <v>0</v>
      </c>
      <c r="BI536" s="180">
        <f>IF(N536="nulová",J536,0)</f>
        <v>0</v>
      </c>
      <c r="BJ536" s="19" t="s">
        <v>80</v>
      </c>
      <c r="BK536" s="180">
        <f>ROUND(I536*H536,2)</f>
        <v>0</v>
      </c>
      <c r="BL536" s="19" t="s">
        <v>260</v>
      </c>
      <c r="BM536" s="179" t="s">
        <v>649</v>
      </c>
    </row>
    <row r="537" s="2" customFormat="1">
      <c r="A537" s="38"/>
      <c r="B537" s="39"/>
      <c r="C537" s="38"/>
      <c r="D537" s="181" t="s">
        <v>141</v>
      </c>
      <c r="E537" s="38"/>
      <c r="F537" s="182" t="s">
        <v>650</v>
      </c>
      <c r="G537" s="38"/>
      <c r="H537" s="38"/>
      <c r="I537" s="183"/>
      <c r="J537" s="38"/>
      <c r="K537" s="38"/>
      <c r="L537" s="39"/>
      <c r="M537" s="184"/>
      <c r="N537" s="185"/>
      <c r="O537" s="77"/>
      <c r="P537" s="77"/>
      <c r="Q537" s="77"/>
      <c r="R537" s="77"/>
      <c r="S537" s="77"/>
      <c r="T537" s="7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9" t="s">
        <v>141</v>
      </c>
      <c r="AU537" s="19" t="s">
        <v>77</v>
      </c>
    </row>
    <row r="538" s="2" customFormat="1" ht="33" customHeight="1">
      <c r="A538" s="38"/>
      <c r="B538" s="167"/>
      <c r="C538" s="168" t="s">
        <v>433</v>
      </c>
      <c r="D538" s="168" t="s">
        <v>130</v>
      </c>
      <c r="E538" s="169" t="s">
        <v>651</v>
      </c>
      <c r="F538" s="170" t="s">
        <v>652</v>
      </c>
      <c r="G538" s="171" t="s">
        <v>133</v>
      </c>
      <c r="H538" s="172">
        <v>350</v>
      </c>
      <c r="I538" s="173"/>
      <c r="J538" s="174">
        <f>ROUND(I538*H538,2)</f>
        <v>0</v>
      </c>
      <c r="K538" s="170" t="s">
        <v>140</v>
      </c>
      <c r="L538" s="39"/>
      <c r="M538" s="175" t="s">
        <v>1</v>
      </c>
      <c r="N538" s="176" t="s">
        <v>38</v>
      </c>
      <c r="O538" s="77"/>
      <c r="P538" s="177">
        <f>O538*H538</f>
        <v>0</v>
      </c>
      <c r="Q538" s="177">
        <v>0</v>
      </c>
      <c r="R538" s="177">
        <f>Q538*H538</f>
        <v>0</v>
      </c>
      <c r="S538" s="177">
        <v>0</v>
      </c>
      <c r="T538" s="17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179" t="s">
        <v>260</v>
      </c>
      <c r="AT538" s="179" t="s">
        <v>130</v>
      </c>
      <c r="AU538" s="179" t="s">
        <v>77</v>
      </c>
      <c r="AY538" s="19" t="s">
        <v>128</v>
      </c>
      <c r="BE538" s="180">
        <f>IF(N538="základní",J538,0)</f>
        <v>0</v>
      </c>
      <c r="BF538" s="180">
        <f>IF(N538="snížená",J538,0)</f>
        <v>0</v>
      </c>
      <c r="BG538" s="180">
        <f>IF(N538="zákl. přenesená",J538,0)</f>
        <v>0</v>
      </c>
      <c r="BH538" s="180">
        <f>IF(N538="sníž. přenesená",J538,0)</f>
        <v>0</v>
      </c>
      <c r="BI538" s="180">
        <f>IF(N538="nulová",J538,0)</f>
        <v>0</v>
      </c>
      <c r="BJ538" s="19" t="s">
        <v>80</v>
      </c>
      <c r="BK538" s="180">
        <f>ROUND(I538*H538,2)</f>
        <v>0</v>
      </c>
      <c r="BL538" s="19" t="s">
        <v>260</v>
      </c>
      <c r="BM538" s="179" t="s">
        <v>653</v>
      </c>
    </row>
    <row r="539" s="2" customFormat="1">
      <c r="A539" s="38"/>
      <c r="B539" s="39"/>
      <c r="C539" s="38"/>
      <c r="D539" s="181" t="s">
        <v>141</v>
      </c>
      <c r="E539" s="38"/>
      <c r="F539" s="182" t="s">
        <v>654</v>
      </c>
      <c r="G539" s="38"/>
      <c r="H539" s="38"/>
      <c r="I539" s="183"/>
      <c r="J539" s="38"/>
      <c r="K539" s="38"/>
      <c r="L539" s="39"/>
      <c r="M539" s="184"/>
      <c r="N539" s="185"/>
      <c r="O539" s="77"/>
      <c r="P539" s="77"/>
      <c r="Q539" s="77"/>
      <c r="R539" s="77"/>
      <c r="S539" s="77"/>
      <c r="T539" s="7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9" t="s">
        <v>141</v>
      </c>
      <c r="AU539" s="19" t="s">
        <v>77</v>
      </c>
    </row>
    <row r="540" s="2" customFormat="1" ht="24.15" customHeight="1">
      <c r="A540" s="38"/>
      <c r="B540" s="167"/>
      <c r="C540" s="168" t="s">
        <v>655</v>
      </c>
      <c r="D540" s="168" t="s">
        <v>130</v>
      </c>
      <c r="E540" s="169" t="s">
        <v>656</v>
      </c>
      <c r="F540" s="170" t="s">
        <v>657</v>
      </c>
      <c r="G540" s="171" t="s">
        <v>133</v>
      </c>
      <c r="H540" s="172">
        <v>2</v>
      </c>
      <c r="I540" s="173"/>
      <c r="J540" s="174">
        <f>ROUND(I540*H540,2)</f>
        <v>0</v>
      </c>
      <c r="K540" s="170" t="s">
        <v>140</v>
      </c>
      <c r="L540" s="39"/>
      <c r="M540" s="175" t="s">
        <v>1</v>
      </c>
      <c r="N540" s="176" t="s">
        <v>38</v>
      </c>
      <c r="O540" s="77"/>
      <c r="P540" s="177">
        <f>O540*H540</f>
        <v>0</v>
      </c>
      <c r="Q540" s="177">
        <v>0</v>
      </c>
      <c r="R540" s="177">
        <f>Q540*H540</f>
        <v>0</v>
      </c>
      <c r="S540" s="177">
        <v>0</v>
      </c>
      <c r="T540" s="17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79" t="s">
        <v>260</v>
      </c>
      <c r="AT540" s="179" t="s">
        <v>130</v>
      </c>
      <c r="AU540" s="179" t="s">
        <v>77</v>
      </c>
      <c r="AY540" s="19" t="s">
        <v>128</v>
      </c>
      <c r="BE540" s="180">
        <f>IF(N540="základní",J540,0)</f>
        <v>0</v>
      </c>
      <c r="BF540" s="180">
        <f>IF(N540="snížená",J540,0)</f>
        <v>0</v>
      </c>
      <c r="BG540" s="180">
        <f>IF(N540="zákl. přenesená",J540,0)</f>
        <v>0</v>
      </c>
      <c r="BH540" s="180">
        <f>IF(N540="sníž. přenesená",J540,0)</f>
        <v>0</v>
      </c>
      <c r="BI540" s="180">
        <f>IF(N540="nulová",J540,0)</f>
        <v>0</v>
      </c>
      <c r="BJ540" s="19" t="s">
        <v>80</v>
      </c>
      <c r="BK540" s="180">
        <f>ROUND(I540*H540,2)</f>
        <v>0</v>
      </c>
      <c r="BL540" s="19" t="s">
        <v>260</v>
      </c>
      <c r="BM540" s="179" t="s">
        <v>658</v>
      </c>
    </row>
    <row r="541" s="2" customFormat="1">
      <c r="A541" s="38"/>
      <c r="B541" s="39"/>
      <c r="C541" s="38"/>
      <c r="D541" s="181" t="s">
        <v>141</v>
      </c>
      <c r="E541" s="38"/>
      <c r="F541" s="182" t="s">
        <v>659</v>
      </c>
      <c r="G541" s="38"/>
      <c r="H541" s="38"/>
      <c r="I541" s="183"/>
      <c r="J541" s="38"/>
      <c r="K541" s="38"/>
      <c r="L541" s="39"/>
      <c r="M541" s="184"/>
      <c r="N541" s="185"/>
      <c r="O541" s="77"/>
      <c r="P541" s="77"/>
      <c r="Q541" s="77"/>
      <c r="R541" s="77"/>
      <c r="S541" s="77"/>
      <c r="T541" s="7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9" t="s">
        <v>141</v>
      </c>
      <c r="AU541" s="19" t="s">
        <v>77</v>
      </c>
    </row>
    <row r="542" s="13" customFormat="1">
      <c r="A542" s="13"/>
      <c r="B542" s="186"/>
      <c r="C542" s="13"/>
      <c r="D542" s="187" t="s">
        <v>143</v>
      </c>
      <c r="E542" s="188" t="s">
        <v>1</v>
      </c>
      <c r="F542" s="189" t="s">
        <v>660</v>
      </c>
      <c r="G542" s="13"/>
      <c r="H542" s="188" t="s">
        <v>1</v>
      </c>
      <c r="I542" s="190"/>
      <c r="J542" s="13"/>
      <c r="K542" s="13"/>
      <c r="L542" s="186"/>
      <c r="M542" s="191"/>
      <c r="N542" s="192"/>
      <c r="O542" s="192"/>
      <c r="P542" s="192"/>
      <c r="Q542" s="192"/>
      <c r="R542" s="192"/>
      <c r="S542" s="192"/>
      <c r="T542" s="19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8" t="s">
        <v>143</v>
      </c>
      <c r="AU542" s="188" t="s">
        <v>77</v>
      </c>
      <c r="AV542" s="13" t="s">
        <v>80</v>
      </c>
      <c r="AW542" s="13" t="s">
        <v>30</v>
      </c>
      <c r="AX542" s="13" t="s">
        <v>73</v>
      </c>
      <c r="AY542" s="188" t="s">
        <v>128</v>
      </c>
    </row>
    <row r="543" s="14" customFormat="1">
      <c r="A543" s="14"/>
      <c r="B543" s="194"/>
      <c r="C543" s="14"/>
      <c r="D543" s="187" t="s">
        <v>143</v>
      </c>
      <c r="E543" s="195" t="s">
        <v>1</v>
      </c>
      <c r="F543" s="196" t="s">
        <v>661</v>
      </c>
      <c r="G543" s="14"/>
      <c r="H543" s="197">
        <v>2</v>
      </c>
      <c r="I543" s="198"/>
      <c r="J543" s="14"/>
      <c r="K543" s="14"/>
      <c r="L543" s="194"/>
      <c r="M543" s="199"/>
      <c r="N543" s="200"/>
      <c r="O543" s="200"/>
      <c r="P543" s="200"/>
      <c r="Q543" s="200"/>
      <c r="R543" s="200"/>
      <c r="S543" s="200"/>
      <c r="T543" s="20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195" t="s">
        <v>143</v>
      </c>
      <c r="AU543" s="195" t="s">
        <v>77</v>
      </c>
      <c r="AV543" s="14" t="s">
        <v>77</v>
      </c>
      <c r="AW543" s="14" t="s">
        <v>30</v>
      </c>
      <c r="AX543" s="14" t="s">
        <v>73</v>
      </c>
      <c r="AY543" s="195" t="s">
        <v>128</v>
      </c>
    </row>
    <row r="544" s="15" customFormat="1">
      <c r="A544" s="15"/>
      <c r="B544" s="202"/>
      <c r="C544" s="15"/>
      <c r="D544" s="187" t="s">
        <v>143</v>
      </c>
      <c r="E544" s="203" t="s">
        <v>1</v>
      </c>
      <c r="F544" s="204" t="s">
        <v>147</v>
      </c>
      <c r="G544" s="15"/>
      <c r="H544" s="205">
        <v>2</v>
      </c>
      <c r="I544" s="206"/>
      <c r="J544" s="15"/>
      <c r="K544" s="15"/>
      <c r="L544" s="202"/>
      <c r="M544" s="207"/>
      <c r="N544" s="208"/>
      <c r="O544" s="208"/>
      <c r="P544" s="208"/>
      <c r="Q544" s="208"/>
      <c r="R544" s="208"/>
      <c r="S544" s="208"/>
      <c r="T544" s="209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03" t="s">
        <v>143</v>
      </c>
      <c r="AU544" s="203" t="s">
        <v>77</v>
      </c>
      <c r="AV544" s="15" t="s">
        <v>134</v>
      </c>
      <c r="AW544" s="15" t="s">
        <v>30</v>
      </c>
      <c r="AX544" s="15" t="s">
        <v>80</v>
      </c>
      <c r="AY544" s="203" t="s">
        <v>128</v>
      </c>
    </row>
    <row r="545" s="2" customFormat="1" ht="24.15" customHeight="1">
      <c r="A545" s="38"/>
      <c r="B545" s="167"/>
      <c r="C545" s="168" t="s">
        <v>441</v>
      </c>
      <c r="D545" s="168" t="s">
        <v>130</v>
      </c>
      <c r="E545" s="169" t="s">
        <v>662</v>
      </c>
      <c r="F545" s="170" t="s">
        <v>663</v>
      </c>
      <c r="G545" s="171" t="s">
        <v>133</v>
      </c>
      <c r="H545" s="172">
        <v>2</v>
      </c>
      <c r="I545" s="173"/>
      <c r="J545" s="174">
        <f>ROUND(I545*H545,2)</f>
        <v>0</v>
      </c>
      <c r="K545" s="170" t="s">
        <v>140</v>
      </c>
      <c r="L545" s="39"/>
      <c r="M545" s="175" t="s">
        <v>1</v>
      </c>
      <c r="N545" s="176" t="s">
        <v>38</v>
      </c>
      <c r="O545" s="77"/>
      <c r="P545" s="177">
        <f>O545*H545</f>
        <v>0</v>
      </c>
      <c r="Q545" s="177">
        <v>0</v>
      </c>
      <c r="R545" s="177">
        <f>Q545*H545</f>
        <v>0</v>
      </c>
      <c r="S545" s="177">
        <v>0</v>
      </c>
      <c r="T545" s="178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179" t="s">
        <v>260</v>
      </c>
      <c r="AT545" s="179" t="s">
        <v>130</v>
      </c>
      <c r="AU545" s="179" t="s">
        <v>77</v>
      </c>
      <c r="AY545" s="19" t="s">
        <v>128</v>
      </c>
      <c r="BE545" s="180">
        <f>IF(N545="základní",J545,0)</f>
        <v>0</v>
      </c>
      <c r="BF545" s="180">
        <f>IF(N545="snížená",J545,0)</f>
        <v>0</v>
      </c>
      <c r="BG545" s="180">
        <f>IF(N545="zákl. přenesená",J545,0)</f>
        <v>0</v>
      </c>
      <c r="BH545" s="180">
        <f>IF(N545="sníž. přenesená",J545,0)</f>
        <v>0</v>
      </c>
      <c r="BI545" s="180">
        <f>IF(N545="nulová",J545,0)</f>
        <v>0</v>
      </c>
      <c r="BJ545" s="19" t="s">
        <v>80</v>
      </c>
      <c r="BK545" s="180">
        <f>ROUND(I545*H545,2)</f>
        <v>0</v>
      </c>
      <c r="BL545" s="19" t="s">
        <v>260</v>
      </c>
      <c r="BM545" s="179" t="s">
        <v>664</v>
      </c>
    </row>
    <row r="546" s="2" customFormat="1">
      <c r="A546" s="38"/>
      <c r="B546" s="39"/>
      <c r="C546" s="38"/>
      <c r="D546" s="181" t="s">
        <v>141</v>
      </c>
      <c r="E546" s="38"/>
      <c r="F546" s="182" t="s">
        <v>665</v>
      </c>
      <c r="G546" s="38"/>
      <c r="H546" s="38"/>
      <c r="I546" s="183"/>
      <c r="J546" s="38"/>
      <c r="K546" s="38"/>
      <c r="L546" s="39"/>
      <c r="M546" s="184"/>
      <c r="N546" s="185"/>
      <c r="O546" s="77"/>
      <c r="P546" s="77"/>
      <c r="Q546" s="77"/>
      <c r="R546" s="77"/>
      <c r="S546" s="77"/>
      <c r="T546" s="7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9" t="s">
        <v>141</v>
      </c>
      <c r="AU546" s="19" t="s">
        <v>77</v>
      </c>
    </row>
    <row r="547" s="2" customFormat="1" ht="24.15" customHeight="1">
      <c r="A547" s="38"/>
      <c r="B547" s="167"/>
      <c r="C547" s="168" t="s">
        <v>666</v>
      </c>
      <c r="D547" s="168" t="s">
        <v>130</v>
      </c>
      <c r="E547" s="169" t="s">
        <v>667</v>
      </c>
      <c r="F547" s="170" t="s">
        <v>668</v>
      </c>
      <c r="G547" s="171" t="s">
        <v>133</v>
      </c>
      <c r="H547" s="172">
        <v>2</v>
      </c>
      <c r="I547" s="173"/>
      <c r="J547" s="174">
        <f>ROUND(I547*H547,2)</f>
        <v>0</v>
      </c>
      <c r="K547" s="170" t="s">
        <v>140</v>
      </c>
      <c r="L547" s="39"/>
      <c r="M547" s="175" t="s">
        <v>1</v>
      </c>
      <c r="N547" s="176" t="s">
        <v>38</v>
      </c>
      <c r="O547" s="77"/>
      <c r="P547" s="177">
        <f>O547*H547</f>
        <v>0</v>
      </c>
      <c r="Q547" s="177">
        <v>0</v>
      </c>
      <c r="R547" s="177">
        <f>Q547*H547</f>
        <v>0</v>
      </c>
      <c r="S547" s="177">
        <v>0</v>
      </c>
      <c r="T547" s="178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179" t="s">
        <v>260</v>
      </c>
      <c r="AT547" s="179" t="s">
        <v>130</v>
      </c>
      <c r="AU547" s="179" t="s">
        <v>77</v>
      </c>
      <c r="AY547" s="19" t="s">
        <v>128</v>
      </c>
      <c r="BE547" s="180">
        <f>IF(N547="základní",J547,0)</f>
        <v>0</v>
      </c>
      <c r="BF547" s="180">
        <f>IF(N547="snížená",J547,0)</f>
        <v>0</v>
      </c>
      <c r="BG547" s="180">
        <f>IF(N547="zákl. přenesená",J547,0)</f>
        <v>0</v>
      </c>
      <c r="BH547" s="180">
        <f>IF(N547="sníž. přenesená",J547,0)</f>
        <v>0</v>
      </c>
      <c r="BI547" s="180">
        <f>IF(N547="nulová",J547,0)</f>
        <v>0</v>
      </c>
      <c r="BJ547" s="19" t="s">
        <v>80</v>
      </c>
      <c r="BK547" s="180">
        <f>ROUND(I547*H547,2)</f>
        <v>0</v>
      </c>
      <c r="BL547" s="19" t="s">
        <v>260</v>
      </c>
      <c r="BM547" s="179" t="s">
        <v>669</v>
      </c>
    </row>
    <row r="548" s="2" customFormat="1">
      <c r="A548" s="38"/>
      <c r="B548" s="39"/>
      <c r="C548" s="38"/>
      <c r="D548" s="181" t="s">
        <v>141</v>
      </c>
      <c r="E548" s="38"/>
      <c r="F548" s="182" t="s">
        <v>670</v>
      </c>
      <c r="G548" s="38"/>
      <c r="H548" s="38"/>
      <c r="I548" s="183"/>
      <c r="J548" s="38"/>
      <c r="K548" s="38"/>
      <c r="L548" s="39"/>
      <c r="M548" s="184"/>
      <c r="N548" s="185"/>
      <c r="O548" s="77"/>
      <c r="P548" s="77"/>
      <c r="Q548" s="77"/>
      <c r="R548" s="77"/>
      <c r="S548" s="77"/>
      <c r="T548" s="7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9" t="s">
        <v>141</v>
      </c>
      <c r="AU548" s="19" t="s">
        <v>77</v>
      </c>
    </row>
    <row r="549" s="2" customFormat="1" ht="24.15" customHeight="1">
      <c r="A549" s="38"/>
      <c r="B549" s="167"/>
      <c r="C549" s="168" t="s">
        <v>450</v>
      </c>
      <c r="D549" s="168" t="s">
        <v>130</v>
      </c>
      <c r="E549" s="169" t="s">
        <v>671</v>
      </c>
      <c r="F549" s="170" t="s">
        <v>672</v>
      </c>
      <c r="G549" s="171" t="s">
        <v>133</v>
      </c>
      <c r="H549" s="172">
        <v>540.04700000000003</v>
      </c>
      <c r="I549" s="173"/>
      <c r="J549" s="174">
        <f>ROUND(I549*H549,2)</f>
        <v>0</v>
      </c>
      <c r="K549" s="170" t="s">
        <v>140</v>
      </c>
      <c r="L549" s="39"/>
      <c r="M549" s="175" t="s">
        <v>1</v>
      </c>
      <c r="N549" s="176" t="s">
        <v>38</v>
      </c>
      <c r="O549" s="77"/>
      <c r="P549" s="177">
        <f>O549*H549</f>
        <v>0</v>
      </c>
      <c r="Q549" s="177">
        <v>0</v>
      </c>
      <c r="R549" s="177">
        <f>Q549*H549</f>
        <v>0</v>
      </c>
      <c r="S549" s="177">
        <v>0</v>
      </c>
      <c r="T549" s="178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79" t="s">
        <v>260</v>
      </c>
      <c r="AT549" s="179" t="s">
        <v>130</v>
      </c>
      <c r="AU549" s="179" t="s">
        <v>77</v>
      </c>
      <c r="AY549" s="19" t="s">
        <v>128</v>
      </c>
      <c r="BE549" s="180">
        <f>IF(N549="základní",J549,0)</f>
        <v>0</v>
      </c>
      <c r="BF549" s="180">
        <f>IF(N549="snížená",J549,0)</f>
        <v>0</v>
      </c>
      <c r="BG549" s="180">
        <f>IF(N549="zákl. přenesená",J549,0)</f>
        <v>0</v>
      </c>
      <c r="BH549" s="180">
        <f>IF(N549="sníž. přenesená",J549,0)</f>
        <v>0</v>
      </c>
      <c r="BI549" s="180">
        <f>IF(N549="nulová",J549,0)</f>
        <v>0</v>
      </c>
      <c r="BJ549" s="19" t="s">
        <v>80</v>
      </c>
      <c r="BK549" s="180">
        <f>ROUND(I549*H549,2)</f>
        <v>0</v>
      </c>
      <c r="BL549" s="19" t="s">
        <v>260</v>
      </c>
      <c r="BM549" s="179" t="s">
        <v>673</v>
      </c>
    </row>
    <row r="550" s="2" customFormat="1">
      <c r="A550" s="38"/>
      <c r="B550" s="39"/>
      <c r="C550" s="38"/>
      <c r="D550" s="181" t="s">
        <v>141</v>
      </c>
      <c r="E550" s="38"/>
      <c r="F550" s="182" t="s">
        <v>674</v>
      </c>
      <c r="G550" s="38"/>
      <c r="H550" s="38"/>
      <c r="I550" s="183"/>
      <c r="J550" s="38"/>
      <c r="K550" s="38"/>
      <c r="L550" s="39"/>
      <c r="M550" s="184"/>
      <c r="N550" s="185"/>
      <c r="O550" s="77"/>
      <c r="P550" s="77"/>
      <c r="Q550" s="77"/>
      <c r="R550" s="77"/>
      <c r="S550" s="77"/>
      <c r="T550" s="7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9" t="s">
        <v>141</v>
      </c>
      <c r="AU550" s="19" t="s">
        <v>77</v>
      </c>
    </row>
    <row r="551" s="12" customFormat="1" ht="22.8" customHeight="1">
      <c r="A551" s="12"/>
      <c r="B551" s="154"/>
      <c r="C551" s="12"/>
      <c r="D551" s="155" t="s">
        <v>72</v>
      </c>
      <c r="E551" s="165" t="s">
        <v>675</v>
      </c>
      <c r="F551" s="165" t="s">
        <v>676</v>
      </c>
      <c r="G551" s="12"/>
      <c r="H551" s="12"/>
      <c r="I551" s="157"/>
      <c r="J551" s="166">
        <f>BK551</f>
        <v>0</v>
      </c>
      <c r="K551" s="12"/>
      <c r="L551" s="154"/>
      <c r="M551" s="159"/>
      <c r="N551" s="160"/>
      <c r="O551" s="160"/>
      <c r="P551" s="161">
        <f>SUM(P552:P555)</f>
        <v>0</v>
      </c>
      <c r="Q551" s="160"/>
      <c r="R551" s="161">
        <f>SUM(R552:R555)</f>
        <v>0.48234847999999997</v>
      </c>
      <c r="S551" s="160"/>
      <c r="T551" s="162">
        <f>SUM(T552:T555)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55" t="s">
        <v>77</v>
      </c>
      <c r="AT551" s="163" t="s">
        <v>72</v>
      </c>
      <c r="AU551" s="163" t="s">
        <v>80</v>
      </c>
      <c r="AY551" s="155" t="s">
        <v>128</v>
      </c>
      <c r="BK551" s="164">
        <f>SUM(BK552:BK555)</f>
        <v>0</v>
      </c>
    </row>
    <row r="552" s="2" customFormat="1" ht="24.15" customHeight="1">
      <c r="A552" s="38"/>
      <c r="B552" s="167"/>
      <c r="C552" s="168" t="s">
        <v>677</v>
      </c>
      <c r="D552" s="168" t="s">
        <v>130</v>
      </c>
      <c r="E552" s="169" t="s">
        <v>678</v>
      </c>
      <c r="F552" s="170" t="s">
        <v>679</v>
      </c>
      <c r="G552" s="171" t="s">
        <v>133</v>
      </c>
      <c r="H552" s="172">
        <v>1418.672</v>
      </c>
      <c r="I552" s="173"/>
      <c r="J552" s="174">
        <f>ROUND(I552*H552,2)</f>
        <v>0</v>
      </c>
      <c r="K552" s="170" t="s">
        <v>170</v>
      </c>
      <c r="L552" s="39"/>
      <c r="M552" s="175" t="s">
        <v>1</v>
      </c>
      <c r="N552" s="176" t="s">
        <v>38</v>
      </c>
      <c r="O552" s="77"/>
      <c r="P552" s="177">
        <f>O552*H552</f>
        <v>0</v>
      </c>
      <c r="Q552" s="177">
        <v>0.00020000000000000001</v>
      </c>
      <c r="R552" s="177">
        <f>Q552*H552</f>
        <v>0.2837344</v>
      </c>
      <c r="S552" s="177">
        <v>0</v>
      </c>
      <c r="T552" s="178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79" t="s">
        <v>260</v>
      </c>
      <c r="AT552" s="179" t="s">
        <v>130</v>
      </c>
      <c r="AU552" s="179" t="s">
        <v>77</v>
      </c>
      <c r="AY552" s="19" t="s">
        <v>128</v>
      </c>
      <c r="BE552" s="180">
        <f>IF(N552="základní",J552,0)</f>
        <v>0</v>
      </c>
      <c r="BF552" s="180">
        <f>IF(N552="snížená",J552,0)</f>
        <v>0</v>
      </c>
      <c r="BG552" s="180">
        <f>IF(N552="zákl. přenesená",J552,0)</f>
        <v>0</v>
      </c>
      <c r="BH552" s="180">
        <f>IF(N552="sníž. přenesená",J552,0)</f>
        <v>0</v>
      </c>
      <c r="BI552" s="180">
        <f>IF(N552="nulová",J552,0)</f>
        <v>0</v>
      </c>
      <c r="BJ552" s="19" t="s">
        <v>80</v>
      </c>
      <c r="BK552" s="180">
        <f>ROUND(I552*H552,2)</f>
        <v>0</v>
      </c>
      <c r="BL552" s="19" t="s">
        <v>260</v>
      </c>
      <c r="BM552" s="179" t="s">
        <v>680</v>
      </c>
    </row>
    <row r="553" s="2" customFormat="1">
      <c r="A553" s="38"/>
      <c r="B553" s="39"/>
      <c r="C553" s="38"/>
      <c r="D553" s="181" t="s">
        <v>141</v>
      </c>
      <c r="E553" s="38"/>
      <c r="F553" s="182" t="s">
        <v>681</v>
      </c>
      <c r="G553" s="38"/>
      <c r="H553" s="38"/>
      <c r="I553" s="183"/>
      <c r="J553" s="38"/>
      <c r="K553" s="38"/>
      <c r="L553" s="39"/>
      <c r="M553" s="184"/>
      <c r="N553" s="185"/>
      <c r="O553" s="77"/>
      <c r="P553" s="77"/>
      <c r="Q553" s="77"/>
      <c r="R553" s="77"/>
      <c r="S553" s="77"/>
      <c r="T553" s="7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9" t="s">
        <v>141</v>
      </c>
      <c r="AU553" s="19" t="s">
        <v>77</v>
      </c>
    </row>
    <row r="554" s="2" customFormat="1" ht="37.8" customHeight="1">
      <c r="A554" s="38"/>
      <c r="B554" s="167"/>
      <c r="C554" s="168" t="s">
        <v>454</v>
      </c>
      <c r="D554" s="168" t="s">
        <v>130</v>
      </c>
      <c r="E554" s="169" t="s">
        <v>682</v>
      </c>
      <c r="F554" s="170" t="s">
        <v>683</v>
      </c>
      <c r="G554" s="171" t="s">
        <v>133</v>
      </c>
      <c r="H554" s="172">
        <v>1418.672</v>
      </c>
      <c r="I554" s="173"/>
      <c r="J554" s="174">
        <f>ROUND(I554*H554,2)</f>
        <v>0</v>
      </c>
      <c r="K554" s="170" t="s">
        <v>170</v>
      </c>
      <c r="L554" s="39"/>
      <c r="M554" s="175" t="s">
        <v>1</v>
      </c>
      <c r="N554" s="176" t="s">
        <v>38</v>
      </c>
      <c r="O554" s="77"/>
      <c r="P554" s="177">
        <f>O554*H554</f>
        <v>0</v>
      </c>
      <c r="Q554" s="177">
        <v>0.00013999999999999999</v>
      </c>
      <c r="R554" s="177">
        <f>Q554*H554</f>
        <v>0.19861408</v>
      </c>
      <c r="S554" s="177">
        <v>0</v>
      </c>
      <c r="T554" s="178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179" t="s">
        <v>260</v>
      </c>
      <c r="AT554" s="179" t="s">
        <v>130</v>
      </c>
      <c r="AU554" s="179" t="s">
        <v>77</v>
      </c>
      <c r="AY554" s="19" t="s">
        <v>128</v>
      </c>
      <c r="BE554" s="180">
        <f>IF(N554="základní",J554,0)</f>
        <v>0</v>
      </c>
      <c r="BF554" s="180">
        <f>IF(N554="snížená",J554,0)</f>
        <v>0</v>
      </c>
      <c r="BG554" s="180">
        <f>IF(N554="zákl. přenesená",J554,0)</f>
        <v>0</v>
      </c>
      <c r="BH554" s="180">
        <f>IF(N554="sníž. přenesená",J554,0)</f>
        <v>0</v>
      </c>
      <c r="BI554" s="180">
        <f>IF(N554="nulová",J554,0)</f>
        <v>0</v>
      </c>
      <c r="BJ554" s="19" t="s">
        <v>80</v>
      </c>
      <c r="BK554" s="180">
        <f>ROUND(I554*H554,2)</f>
        <v>0</v>
      </c>
      <c r="BL554" s="19" t="s">
        <v>260</v>
      </c>
      <c r="BM554" s="179" t="s">
        <v>684</v>
      </c>
    </row>
    <row r="555" s="2" customFormat="1">
      <c r="A555" s="38"/>
      <c r="B555" s="39"/>
      <c r="C555" s="38"/>
      <c r="D555" s="181" t="s">
        <v>141</v>
      </c>
      <c r="E555" s="38"/>
      <c r="F555" s="182" t="s">
        <v>685</v>
      </c>
      <c r="G555" s="38"/>
      <c r="H555" s="38"/>
      <c r="I555" s="183"/>
      <c r="J555" s="38"/>
      <c r="K555" s="38"/>
      <c r="L555" s="39"/>
      <c r="M555" s="184"/>
      <c r="N555" s="185"/>
      <c r="O555" s="77"/>
      <c r="P555" s="77"/>
      <c r="Q555" s="77"/>
      <c r="R555" s="77"/>
      <c r="S555" s="77"/>
      <c r="T555" s="7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9" t="s">
        <v>141</v>
      </c>
      <c r="AU555" s="19" t="s">
        <v>77</v>
      </c>
    </row>
    <row r="556" s="12" customFormat="1" ht="25.92" customHeight="1">
      <c r="A556" s="12"/>
      <c r="B556" s="154"/>
      <c r="C556" s="12"/>
      <c r="D556" s="155" t="s">
        <v>72</v>
      </c>
      <c r="E556" s="156" t="s">
        <v>686</v>
      </c>
      <c r="F556" s="156" t="s">
        <v>687</v>
      </c>
      <c r="G556" s="12"/>
      <c r="H556" s="12"/>
      <c r="I556" s="157"/>
      <c r="J556" s="158">
        <f>BK556</f>
        <v>0</v>
      </c>
      <c r="K556" s="12"/>
      <c r="L556" s="154"/>
      <c r="M556" s="159"/>
      <c r="N556" s="160"/>
      <c r="O556" s="160"/>
      <c r="P556" s="161">
        <f>SUM(P557:P560)</f>
        <v>0</v>
      </c>
      <c r="Q556" s="160"/>
      <c r="R556" s="161">
        <f>SUM(R557:R560)</f>
        <v>0</v>
      </c>
      <c r="S556" s="160"/>
      <c r="T556" s="162">
        <f>SUM(T557:T560)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155" t="s">
        <v>134</v>
      </c>
      <c r="AT556" s="163" t="s">
        <v>72</v>
      </c>
      <c r="AU556" s="163" t="s">
        <v>73</v>
      </c>
      <c r="AY556" s="155" t="s">
        <v>128</v>
      </c>
      <c r="BK556" s="164">
        <f>SUM(BK557:BK560)</f>
        <v>0</v>
      </c>
    </row>
    <row r="557" s="2" customFormat="1" ht="33" customHeight="1">
      <c r="A557" s="38"/>
      <c r="B557" s="167"/>
      <c r="C557" s="168" t="s">
        <v>688</v>
      </c>
      <c r="D557" s="168" t="s">
        <v>130</v>
      </c>
      <c r="E557" s="169" t="s">
        <v>689</v>
      </c>
      <c r="F557" s="170" t="s">
        <v>690</v>
      </c>
      <c r="G557" s="171" t="s">
        <v>691</v>
      </c>
      <c r="H557" s="172">
        <v>16</v>
      </c>
      <c r="I557" s="173"/>
      <c r="J557" s="174">
        <f>ROUND(I557*H557,2)</f>
        <v>0</v>
      </c>
      <c r="K557" s="170" t="s">
        <v>140</v>
      </c>
      <c r="L557" s="39"/>
      <c r="M557" s="175" t="s">
        <v>1</v>
      </c>
      <c r="N557" s="176" t="s">
        <v>38</v>
      </c>
      <c r="O557" s="77"/>
      <c r="P557" s="177">
        <f>O557*H557</f>
        <v>0</v>
      </c>
      <c r="Q557" s="177">
        <v>0</v>
      </c>
      <c r="R557" s="177">
        <f>Q557*H557</f>
        <v>0</v>
      </c>
      <c r="S557" s="177">
        <v>0</v>
      </c>
      <c r="T557" s="178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179" t="s">
        <v>692</v>
      </c>
      <c r="AT557" s="179" t="s">
        <v>130</v>
      </c>
      <c r="AU557" s="179" t="s">
        <v>80</v>
      </c>
      <c r="AY557" s="19" t="s">
        <v>128</v>
      </c>
      <c r="BE557" s="180">
        <f>IF(N557="základní",J557,0)</f>
        <v>0</v>
      </c>
      <c r="BF557" s="180">
        <f>IF(N557="snížená",J557,0)</f>
        <v>0</v>
      </c>
      <c r="BG557" s="180">
        <f>IF(N557="zákl. přenesená",J557,0)</f>
        <v>0</v>
      </c>
      <c r="BH557" s="180">
        <f>IF(N557="sníž. přenesená",J557,0)</f>
        <v>0</v>
      </c>
      <c r="BI557" s="180">
        <f>IF(N557="nulová",J557,0)</f>
        <v>0</v>
      </c>
      <c r="BJ557" s="19" t="s">
        <v>80</v>
      </c>
      <c r="BK557" s="180">
        <f>ROUND(I557*H557,2)</f>
        <v>0</v>
      </c>
      <c r="BL557" s="19" t="s">
        <v>692</v>
      </c>
      <c r="BM557" s="179" t="s">
        <v>693</v>
      </c>
    </row>
    <row r="558" s="2" customFormat="1">
      <c r="A558" s="38"/>
      <c r="B558" s="39"/>
      <c r="C558" s="38"/>
      <c r="D558" s="181" t="s">
        <v>141</v>
      </c>
      <c r="E558" s="38"/>
      <c r="F558" s="182" t="s">
        <v>694</v>
      </c>
      <c r="G558" s="38"/>
      <c r="H558" s="38"/>
      <c r="I558" s="183"/>
      <c r="J558" s="38"/>
      <c r="K558" s="38"/>
      <c r="L558" s="39"/>
      <c r="M558" s="184"/>
      <c r="N558" s="185"/>
      <c r="O558" s="77"/>
      <c r="P558" s="77"/>
      <c r="Q558" s="77"/>
      <c r="R558" s="77"/>
      <c r="S558" s="77"/>
      <c r="T558" s="7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9" t="s">
        <v>141</v>
      </c>
      <c r="AU558" s="19" t="s">
        <v>80</v>
      </c>
    </row>
    <row r="559" s="2" customFormat="1" ht="24.15" customHeight="1">
      <c r="A559" s="38"/>
      <c r="B559" s="167"/>
      <c r="C559" s="168" t="s">
        <v>460</v>
      </c>
      <c r="D559" s="168" t="s">
        <v>130</v>
      </c>
      <c r="E559" s="169" t="s">
        <v>695</v>
      </c>
      <c r="F559" s="170" t="s">
        <v>696</v>
      </c>
      <c r="G559" s="171" t="s">
        <v>691</v>
      </c>
      <c r="H559" s="172">
        <v>15</v>
      </c>
      <c r="I559" s="173"/>
      <c r="J559" s="174">
        <f>ROUND(I559*H559,2)</f>
        <v>0</v>
      </c>
      <c r="K559" s="170" t="s">
        <v>140</v>
      </c>
      <c r="L559" s="39"/>
      <c r="M559" s="175" t="s">
        <v>1</v>
      </c>
      <c r="N559" s="176" t="s">
        <v>38</v>
      </c>
      <c r="O559" s="77"/>
      <c r="P559" s="177">
        <f>O559*H559</f>
        <v>0</v>
      </c>
      <c r="Q559" s="177">
        <v>0</v>
      </c>
      <c r="R559" s="177">
        <f>Q559*H559</f>
        <v>0</v>
      </c>
      <c r="S559" s="177">
        <v>0</v>
      </c>
      <c r="T559" s="178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79" t="s">
        <v>692</v>
      </c>
      <c r="AT559" s="179" t="s">
        <v>130</v>
      </c>
      <c r="AU559" s="179" t="s">
        <v>80</v>
      </c>
      <c r="AY559" s="19" t="s">
        <v>128</v>
      </c>
      <c r="BE559" s="180">
        <f>IF(N559="základní",J559,0)</f>
        <v>0</v>
      </c>
      <c r="BF559" s="180">
        <f>IF(N559="snížená",J559,0)</f>
        <v>0</v>
      </c>
      <c r="BG559" s="180">
        <f>IF(N559="zákl. přenesená",J559,0)</f>
        <v>0</v>
      </c>
      <c r="BH559" s="180">
        <f>IF(N559="sníž. přenesená",J559,0)</f>
        <v>0</v>
      </c>
      <c r="BI559" s="180">
        <f>IF(N559="nulová",J559,0)</f>
        <v>0</v>
      </c>
      <c r="BJ559" s="19" t="s">
        <v>80</v>
      </c>
      <c r="BK559" s="180">
        <f>ROUND(I559*H559,2)</f>
        <v>0</v>
      </c>
      <c r="BL559" s="19" t="s">
        <v>692</v>
      </c>
      <c r="BM559" s="179" t="s">
        <v>697</v>
      </c>
    </row>
    <row r="560" s="2" customFormat="1">
      <c r="A560" s="38"/>
      <c r="B560" s="39"/>
      <c r="C560" s="38"/>
      <c r="D560" s="181" t="s">
        <v>141</v>
      </c>
      <c r="E560" s="38"/>
      <c r="F560" s="182" t="s">
        <v>698</v>
      </c>
      <c r="G560" s="38"/>
      <c r="H560" s="38"/>
      <c r="I560" s="183"/>
      <c r="J560" s="38"/>
      <c r="K560" s="38"/>
      <c r="L560" s="39"/>
      <c r="M560" s="184"/>
      <c r="N560" s="185"/>
      <c r="O560" s="77"/>
      <c r="P560" s="77"/>
      <c r="Q560" s="77"/>
      <c r="R560" s="77"/>
      <c r="S560" s="77"/>
      <c r="T560" s="7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9" t="s">
        <v>141</v>
      </c>
      <c r="AU560" s="19" t="s">
        <v>80</v>
      </c>
    </row>
    <row r="561" s="12" customFormat="1" ht="25.92" customHeight="1">
      <c r="A561" s="12"/>
      <c r="B561" s="154"/>
      <c r="C561" s="12"/>
      <c r="D561" s="155" t="s">
        <v>72</v>
      </c>
      <c r="E561" s="156" t="s">
        <v>699</v>
      </c>
      <c r="F561" s="156" t="s">
        <v>700</v>
      </c>
      <c r="G561" s="12"/>
      <c r="H561" s="12"/>
      <c r="I561" s="157"/>
      <c r="J561" s="158">
        <f>BK561</f>
        <v>0</v>
      </c>
      <c r="K561" s="12"/>
      <c r="L561" s="154"/>
      <c r="M561" s="159"/>
      <c r="N561" s="160"/>
      <c r="O561" s="160"/>
      <c r="P561" s="161">
        <f>P562+P565</f>
        <v>0</v>
      </c>
      <c r="Q561" s="160"/>
      <c r="R561" s="161">
        <f>R562+R565</f>
        <v>0</v>
      </c>
      <c r="S561" s="160"/>
      <c r="T561" s="162">
        <f>T562+T565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155" t="s">
        <v>161</v>
      </c>
      <c r="AT561" s="163" t="s">
        <v>72</v>
      </c>
      <c r="AU561" s="163" t="s">
        <v>73</v>
      </c>
      <c r="AY561" s="155" t="s">
        <v>128</v>
      </c>
      <c r="BK561" s="164">
        <f>BK562+BK565</f>
        <v>0</v>
      </c>
    </row>
    <row r="562" s="12" customFormat="1" ht="22.8" customHeight="1">
      <c r="A562" s="12"/>
      <c r="B562" s="154"/>
      <c r="C562" s="12"/>
      <c r="D562" s="155" t="s">
        <v>72</v>
      </c>
      <c r="E562" s="165" t="s">
        <v>701</v>
      </c>
      <c r="F562" s="165" t="s">
        <v>702</v>
      </c>
      <c r="G562" s="12"/>
      <c r="H562" s="12"/>
      <c r="I562" s="157"/>
      <c r="J562" s="166">
        <f>BK562</f>
        <v>0</v>
      </c>
      <c r="K562" s="12"/>
      <c r="L562" s="154"/>
      <c r="M562" s="159"/>
      <c r="N562" s="160"/>
      <c r="O562" s="160"/>
      <c r="P562" s="161">
        <f>SUM(P563:P564)</f>
        <v>0</v>
      </c>
      <c r="Q562" s="160"/>
      <c r="R562" s="161">
        <f>SUM(R563:R564)</f>
        <v>0</v>
      </c>
      <c r="S562" s="160"/>
      <c r="T562" s="162">
        <f>SUM(T563:T564)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55" t="s">
        <v>161</v>
      </c>
      <c r="AT562" s="163" t="s">
        <v>72</v>
      </c>
      <c r="AU562" s="163" t="s">
        <v>80</v>
      </c>
      <c r="AY562" s="155" t="s">
        <v>128</v>
      </c>
      <c r="BK562" s="164">
        <f>SUM(BK563:BK564)</f>
        <v>0</v>
      </c>
    </row>
    <row r="563" s="2" customFormat="1" ht="24.15" customHeight="1">
      <c r="A563" s="38"/>
      <c r="B563" s="167"/>
      <c r="C563" s="168" t="s">
        <v>703</v>
      </c>
      <c r="D563" s="168" t="s">
        <v>130</v>
      </c>
      <c r="E563" s="169" t="s">
        <v>704</v>
      </c>
      <c r="F563" s="170" t="s">
        <v>705</v>
      </c>
      <c r="G563" s="171" t="s">
        <v>470</v>
      </c>
      <c r="H563" s="172">
        <v>2</v>
      </c>
      <c r="I563" s="173"/>
      <c r="J563" s="174">
        <f>ROUND(I563*H563,2)</f>
        <v>0</v>
      </c>
      <c r="K563" s="170" t="s">
        <v>140</v>
      </c>
      <c r="L563" s="39"/>
      <c r="M563" s="175" t="s">
        <v>1</v>
      </c>
      <c r="N563" s="176" t="s">
        <v>38</v>
      </c>
      <c r="O563" s="77"/>
      <c r="P563" s="177">
        <f>O563*H563</f>
        <v>0</v>
      </c>
      <c r="Q563" s="177">
        <v>0</v>
      </c>
      <c r="R563" s="177">
        <f>Q563*H563</f>
        <v>0</v>
      </c>
      <c r="S563" s="177">
        <v>0</v>
      </c>
      <c r="T563" s="178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79" t="s">
        <v>134</v>
      </c>
      <c r="AT563" s="179" t="s">
        <v>130</v>
      </c>
      <c r="AU563" s="179" t="s">
        <v>77</v>
      </c>
      <c r="AY563" s="19" t="s">
        <v>128</v>
      </c>
      <c r="BE563" s="180">
        <f>IF(N563="základní",J563,0)</f>
        <v>0</v>
      </c>
      <c r="BF563" s="180">
        <f>IF(N563="snížená",J563,0)</f>
        <v>0</v>
      </c>
      <c r="BG563" s="180">
        <f>IF(N563="zákl. přenesená",J563,0)</f>
        <v>0</v>
      </c>
      <c r="BH563" s="180">
        <f>IF(N563="sníž. přenesená",J563,0)</f>
        <v>0</v>
      </c>
      <c r="BI563" s="180">
        <f>IF(N563="nulová",J563,0)</f>
        <v>0</v>
      </c>
      <c r="BJ563" s="19" t="s">
        <v>80</v>
      </c>
      <c r="BK563" s="180">
        <f>ROUND(I563*H563,2)</f>
        <v>0</v>
      </c>
      <c r="BL563" s="19" t="s">
        <v>134</v>
      </c>
      <c r="BM563" s="179" t="s">
        <v>706</v>
      </c>
    </row>
    <row r="564" s="2" customFormat="1">
      <c r="A564" s="38"/>
      <c r="B564" s="39"/>
      <c r="C564" s="38"/>
      <c r="D564" s="181" t="s">
        <v>141</v>
      </c>
      <c r="E564" s="38"/>
      <c r="F564" s="182" t="s">
        <v>707</v>
      </c>
      <c r="G564" s="38"/>
      <c r="H564" s="38"/>
      <c r="I564" s="183"/>
      <c r="J564" s="38"/>
      <c r="K564" s="38"/>
      <c r="L564" s="39"/>
      <c r="M564" s="184"/>
      <c r="N564" s="185"/>
      <c r="O564" s="77"/>
      <c r="P564" s="77"/>
      <c r="Q564" s="77"/>
      <c r="R564" s="77"/>
      <c r="S564" s="77"/>
      <c r="T564" s="7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9" t="s">
        <v>141</v>
      </c>
      <c r="AU564" s="19" t="s">
        <v>77</v>
      </c>
    </row>
    <row r="565" s="12" customFormat="1" ht="22.8" customHeight="1">
      <c r="A565" s="12"/>
      <c r="B565" s="154"/>
      <c r="C565" s="12"/>
      <c r="D565" s="155" t="s">
        <v>72</v>
      </c>
      <c r="E565" s="165" t="s">
        <v>708</v>
      </c>
      <c r="F565" s="165" t="s">
        <v>709</v>
      </c>
      <c r="G565" s="12"/>
      <c r="H565" s="12"/>
      <c r="I565" s="157"/>
      <c r="J565" s="166">
        <f>BK565</f>
        <v>0</v>
      </c>
      <c r="K565" s="12"/>
      <c r="L565" s="154"/>
      <c r="M565" s="159"/>
      <c r="N565" s="160"/>
      <c r="O565" s="160"/>
      <c r="P565" s="161">
        <f>SUM(P566:P567)</f>
        <v>0</v>
      </c>
      <c r="Q565" s="160"/>
      <c r="R565" s="161">
        <f>SUM(R566:R567)</f>
        <v>0</v>
      </c>
      <c r="S565" s="160"/>
      <c r="T565" s="162">
        <f>SUM(T566:T567)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155" t="s">
        <v>161</v>
      </c>
      <c r="AT565" s="163" t="s">
        <v>72</v>
      </c>
      <c r="AU565" s="163" t="s">
        <v>80</v>
      </c>
      <c r="AY565" s="155" t="s">
        <v>128</v>
      </c>
      <c r="BK565" s="164">
        <f>SUM(BK566:BK567)</f>
        <v>0</v>
      </c>
    </row>
    <row r="566" s="2" customFormat="1" ht="16.5" customHeight="1">
      <c r="A566" s="38"/>
      <c r="B566" s="167"/>
      <c r="C566" s="168" t="s">
        <v>471</v>
      </c>
      <c r="D566" s="168" t="s">
        <v>130</v>
      </c>
      <c r="E566" s="169" t="s">
        <v>710</v>
      </c>
      <c r="F566" s="170" t="s">
        <v>711</v>
      </c>
      <c r="G566" s="171" t="s">
        <v>151</v>
      </c>
      <c r="H566" s="172">
        <v>4</v>
      </c>
      <c r="I566" s="173"/>
      <c r="J566" s="174">
        <f>ROUND(I566*H566,2)</f>
        <v>0</v>
      </c>
      <c r="K566" s="170" t="s">
        <v>140</v>
      </c>
      <c r="L566" s="39"/>
      <c r="M566" s="175" t="s">
        <v>1</v>
      </c>
      <c r="N566" s="176" t="s">
        <v>38</v>
      </c>
      <c r="O566" s="77"/>
      <c r="P566" s="177">
        <f>O566*H566</f>
        <v>0</v>
      </c>
      <c r="Q566" s="177">
        <v>0</v>
      </c>
      <c r="R566" s="177">
        <f>Q566*H566</f>
        <v>0</v>
      </c>
      <c r="S566" s="177">
        <v>0</v>
      </c>
      <c r="T566" s="178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79" t="s">
        <v>134</v>
      </c>
      <c r="AT566" s="179" t="s">
        <v>130</v>
      </c>
      <c r="AU566" s="179" t="s">
        <v>77</v>
      </c>
      <c r="AY566" s="19" t="s">
        <v>128</v>
      </c>
      <c r="BE566" s="180">
        <f>IF(N566="základní",J566,0)</f>
        <v>0</v>
      </c>
      <c r="BF566" s="180">
        <f>IF(N566="snížená",J566,0)</f>
        <v>0</v>
      </c>
      <c r="BG566" s="180">
        <f>IF(N566="zákl. přenesená",J566,0)</f>
        <v>0</v>
      </c>
      <c r="BH566" s="180">
        <f>IF(N566="sníž. přenesená",J566,0)</f>
        <v>0</v>
      </c>
      <c r="BI566" s="180">
        <f>IF(N566="nulová",J566,0)</f>
        <v>0</v>
      </c>
      <c r="BJ566" s="19" t="s">
        <v>80</v>
      </c>
      <c r="BK566" s="180">
        <f>ROUND(I566*H566,2)</f>
        <v>0</v>
      </c>
      <c r="BL566" s="19" t="s">
        <v>134</v>
      </c>
      <c r="BM566" s="179" t="s">
        <v>712</v>
      </c>
    </row>
    <row r="567" s="2" customFormat="1">
      <c r="A567" s="38"/>
      <c r="B567" s="39"/>
      <c r="C567" s="38"/>
      <c r="D567" s="181" t="s">
        <v>141</v>
      </c>
      <c r="E567" s="38"/>
      <c r="F567" s="182" t="s">
        <v>713</v>
      </c>
      <c r="G567" s="38"/>
      <c r="H567" s="38"/>
      <c r="I567" s="183"/>
      <c r="J567" s="38"/>
      <c r="K567" s="38"/>
      <c r="L567" s="39"/>
      <c r="M567" s="229"/>
      <c r="N567" s="230"/>
      <c r="O567" s="231"/>
      <c r="P567" s="231"/>
      <c r="Q567" s="231"/>
      <c r="R567" s="231"/>
      <c r="S567" s="231"/>
      <c r="T567" s="23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9" t="s">
        <v>141</v>
      </c>
      <c r="AU567" s="19" t="s">
        <v>77</v>
      </c>
    </row>
    <row r="568" s="2" customFormat="1" ht="6.96" customHeight="1">
      <c r="A568" s="38"/>
      <c r="B568" s="60"/>
      <c r="C568" s="61"/>
      <c r="D568" s="61"/>
      <c r="E568" s="61"/>
      <c r="F568" s="61"/>
      <c r="G568" s="61"/>
      <c r="H568" s="61"/>
      <c r="I568" s="61"/>
      <c r="J568" s="61"/>
      <c r="K568" s="61"/>
      <c r="L568" s="39"/>
      <c r="M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</row>
  </sheetData>
  <autoFilter ref="C138:K567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hyperlinks>
    <hyperlink ref="F145" r:id="rId1" display="https://podminky.urs.cz/item/CS_URS_2022_02/331231115"/>
    <hyperlink ref="F152" r:id="rId2" display="https://podminky.urs.cz/item/CS_URS_2022_02/413232221"/>
    <hyperlink ref="F154" r:id="rId3" display="https://podminky.urs.cz/item/CS_URS_2022_02/413941125"/>
    <hyperlink ref="F163" r:id="rId4" display="https://podminky.urs.cz/item/CS_URS_2023_02/611315413"/>
    <hyperlink ref="F170" r:id="rId5" display="https://podminky.urs.cz/item/CS_URS_2023_02/612315413"/>
    <hyperlink ref="F225" r:id="rId6" display="https://podminky.urs.cz/item/CS_URS_2022_02/622131121"/>
    <hyperlink ref="F247" r:id="rId7" display="https://podminky.urs.cz/item/CS_URS_2022_02/622531012"/>
    <hyperlink ref="F249" r:id="rId8" display="https://podminky.urs.cz/item/CS_URS_2022_02/622323111"/>
    <hyperlink ref="F254" r:id="rId9" display="https://podminky.urs.cz/item/CS_URS_2022_02/629991011"/>
    <hyperlink ref="F272" r:id="rId10" display="https://podminky.urs.cz/item/CS_URS_2022_02/631311116"/>
    <hyperlink ref="F278" r:id="rId11" display="https://podminky.urs.cz/item/CS_URS_2022_02/632481213"/>
    <hyperlink ref="F287" r:id="rId12" display="https://podminky.urs.cz/item/CS_URS_2022_02/635111115"/>
    <hyperlink ref="F294" r:id="rId13" display="https://podminky.urs.cz/item/CS_URS_2022_02/642942611"/>
    <hyperlink ref="F306" r:id="rId14" display="https://podminky.urs.cz/item/CS_URS_2022_02/741374821"/>
    <hyperlink ref="F308" r:id="rId15" display="https://podminky.urs.cz/item/CS_URS_2022_02/741371012"/>
    <hyperlink ref="F311" r:id="rId16" display="https://podminky.urs.cz/item/CS_URS_2022_02/952901111"/>
    <hyperlink ref="F313" r:id="rId17" display="https://podminky.urs.cz/item/CS_URS_2022_02/952902611"/>
    <hyperlink ref="F318" r:id="rId18" display="https://podminky.urs.cz/item/CS_URS_2022_02/952903008"/>
    <hyperlink ref="F320" r:id="rId19" display="https://podminky.urs.cz/item/CS_URS_2022_02/962031132"/>
    <hyperlink ref="F325" r:id="rId20" display="https://podminky.urs.cz/item/CS_URS_2022_02/962081141"/>
    <hyperlink ref="F329" r:id="rId21" display="https://podminky.urs.cz/item/CS_URS_2022_02/965043441"/>
    <hyperlink ref="F334" r:id="rId22" display="https://podminky.urs.cz/item/CS_URS_2022_02/965082933"/>
    <hyperlink ref="F339" r:id="rId23" display="https://podminky.urs.cz/item/CS_URS_2022_02/973031325"/>
    <hyperlink ref="F348" r:id="rId24" display="https://podminky.urs.cz/item/CS_URS_2022_02/978015341"/>
    <hyperlink ref="F350" r:id="rId25" display="https://podminky.urs.cz/item/CS_URS_2022_02/979054441"/>
    <hyperlink ref="F353" r:id="rId26" display="https://podminky.urs.cz/item/CS_URS_2022_02/997013501"/>
    <hyperlink ref="F355" r:id="rId27" display="https://podminky.urs.cz/item/CS_URS_2022_02/997013113"/>
    <hyperlink ref="F357" r:id="rId28" display="https://podminky.urs.cz/item/CS_URS_2022_02/997013509"/>
    <hyperlink ref="F362" r:id="rId29" display="https://podminky.urs.cz/item/CS_URS_2022_02/997013609"/>
    <hyperlink ref="F365" r:id="rId30" display="https://podminky.urs.cz/item/CS_URS_2022_02/998011002"/>
    <hyperlink ref="F369" r:id="rId31" display="https://podminky.urs.cz/item/CS_URS_2022_02/713121111"/>
    <hyperlink ref="F383" r:id="rId32" display="https://podminky.urs.cz/item/CS_URS_2022_02/998713202"/>
    <hyperlink ref="F393" r:id="rId33" display="https://podminky.urs.cz/item/CS_URS_2022_02/762321901"/>
    <hyperlink ref="F406" r:id="rId34" display="https://podminky.urs.cz/item/CS_URS_2022_02/762511292"/>
    <hyperlink ref="F415" r:id="rId35" display="https://podminky.urs.cz/item/CS_URS_2022_02/762595001"/>
    <hyperlink ref="F417" r:id="rId36" display="https://podminky.urs.cz/item/CS_URS_2022_02/762816811"/>
    <hyperlink ref="F426" r:id="rId37" display="https://podminky.urs.cz/item/CS_URS_2022_02/998762202"/>
    <hyperlink ref="F429" r:id="rId38" display="https://podminky.urs.cz/item/CS_URS_2022_02/763111313"/>
    <hyperlink ref="F435" r:id="rId39" display="https://podminky.urs.cz/item/CS_URS_2022_02/998763402"/>
    <hyperlink ref="F438" r:id="rId40" display="https://podminky.urs.cz/item/CS_URS_2022_02/764244408"/>
    <hyperlink ref="F443" r:id="rId41" display="https://podminky.urs.cz/item/CS_URS_2022_02/764246444"/>
    <hyperlink ref="F448" r:id="rId42" display="https://podminky.urs.cz/item/CS_URS_2022_02/764246446"/>
    <hyperlink ref="F469" r:id="rId43" display="https://podminky.urs.cz/item/CS_URS_2022_02/998764202"/>
    <hyperlink ref="F480" r:id="rId44" display="https://podminky.urs.cz/item/CS_URS_2022_02/766660001"/>
    <hyperlink ref="F486" r:id="rId45" display="https://podminky.urs.cz/item/CS_URS_2022_02/998766202"/>
    <hyperlink ref="F489" r:id="rId46" display="https://podminky.urs.cz/item/CS_URS_2022_02/776111311"/>
    <hyperlink ref="F496" r:id="rId47" display="https://podminky.urs.cz/item/CS_URS_2022_02/776201812"/>
    <hyperlink ref="F505" r:id="rId48" display="https://podminky.urs.cz/item/CS_URS_2022_02/776221111"/>
    <hyperlink ref="F522" r:id="rId49" display="https://podminky.urs.cz/item/CS_URS_2022_02/776410811"/>
    <hyperlink ref="F534" r:id="rId50" display="https://podminky.urs.cz/item/CS_URS_2022_02/998776202"/>
    <hyperlink ref="F537" r:id="rId51" display="https://podminky.urs.cz/item/CS_URS_2022_02/783213021"/>
    <hyperlink ref="F539" r:id="rId52" display="https://podminky.urs.cz/item/CS_URS_2022_02/783213111"/>
    <hyperlink ref="F541" r:id="rId53" display="https://podminky.urs.cz/item/CS_URS_2022_02/783314201"/>
    <hyperlink ref="F546" r:id="rId54" display="https://podminky.urs.cz/item/CS_URS_2022_02/783315101"/>
    <hyperlink ref="F548" r:id="rId55" display="https://podminky.urs.cz/item/CS_URS_2022_02/783317101"/>
    <hyperlink ref="F550" r:id="rId56" display="https://podminky.urs.cz/item/CS_URS_2022_02/783827125"/>
    <hyperlink ref="F553" r:id="rId57" display="https://podminky.urs.cz/item/CS_URS_2023_02/784181101"/>
    <hyperlink ref="F555" r:id="rId58" display="https://podminky.urs.cz/item/CS_URS_2023_02/784211013"/>
    <hyperlink ref="F558" r:id="rId59" display="https://podminky.urs.cz/item/CS_URS_2022_02/HZS2151"/>
    <hyperlink ref="F560" r:id="rId60" display="https://podminky.urs.cz/item/CS_URS_2022_02/HZS2231"/>
    <hyperlink ref="F564" r:id="rId61" display="https://podminky.urs.cz/item/CS_URS_2022_02/011503000"/>
    <hyperlink ref="F567" r:id="rId62" display="https://podminky.urs.cz/item/CS_URS_2022_02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Dosedělová Iveta</dc:creator>
  <cp:lastModifiedBy>Dosedělová Iveta</cp:lastModifiedBy>
  <dcterms:created xsi:type="dcterms:W3CDTF">2024-01-09T07:40:59Z</dcterms:created>
  <dcterms:modified xsi:type="dcterms:W3CDTF">2024-01-09T07:41:02Z</dcterms:modified>
</cp:coreProperties>
</file>